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STEMAS\Documents\Nueva carpeta\mf\salud\"/>
    </mc:Choice>
  </mc:AlternateContent>
  <bookViews>
    <workbookView xWindow="0" yWindow="0" windowWidth="15330" windowHeight="4560"/>
  </bookViews>
  <sheets>
    <sheet name="Formato PAS PyP" sheetId="1" r:id="rId1"/>
  </sheets>
  <externalReferences>
    <externalReference r:id="rId2"/>
  </externalReferences>
  <definedNames>
    <definedName name="_xlnm._FilterDatabase" localSheetId="0" hidden="1">'Formato PAS PyP'!$A$5:$AJ$272</definedName>
    <definedName name="DIME">[1]DIMYCOMP!$B$2:$K$2</definedName>
  </definedNames>
  <calcPr calcId="162913" refMode="R1C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2" i="1" l="1"/>
  <c r="H57" i="1"/>
  <c r="H61" i="1"/>
  <c r="H63" i="1"/>
  <c r="H127" i="1"/>
  <c r="H132" i="1"/>
  <c r="H136" i="1"/>
  <c r="H145" i="1"/>
  <c r="H149" i="1"/>
  <c r="H158" i="1"/>
  <c r="H240" i="1"/>
  <c r="Z52" i="1"/>
  <c r="Z57" i="1"/>
  <c r="Z61" i="1"/>
  <c r="Z63" i="1"/>
  <c r="Z127" i="1"/>
  <c r="Z132" i="1"/>
  <c r="Z136" i="1"/>
  <c r="Z145" i="1"/>
  <c r="Z149" i="1"/>
  <c r="Z158" i="1"/>
  <c r="J27" i="1"/>
  <c r="J41" i="1"/>
  <c r="J40" i="1"/>
  <c r="J39" i="1"/>
  <c r="J38" i="1"/>
  <c r="J37" i="1"/>
  <c r="J36" i="1"/>
  <c r="J35" i="1"/>
  <c r="J34" i="1"/>
  <c r="J33" i="1"/>
  <c r="J32" i="1"/>
  <c r="J31" i="1"/>
  <c r="J30" i="1"/>
  <c r="J26" i="1"/>
  <c r="J29" i="1"/>
  <c r="J25" i="1"/>
  <c r="J24" i="1"/>
  <c r="J23" i="1"/>
  <c r="J22" i="1"/>
  <c r="J21" i="1"/>
  <c r="J20" i="1"/>
  <c r="J19" i="1"/>
  <c r="J18" i="1"/>
  <c r="J17" i="1"/>
  <c r="J16" i="1"/>
  <c r="J15" i="1"/>
  <c r="J14" i="1"/>
  <c r="J13" i="1"/>
  <c r="J12" i="1"/>
  <c r="J11" i="1"/>
  <c r="J10" i="1"/>
  <c r="J9" i="1"/>
  <c r="J7" i="1"/>
  <c r="J6" i="1"/>
  <c r="L192" i="1"/>
  <c r="J192" i="1"/>
  <c r="J191" i="1"/>
  <c r="J189" i="1"/>
  <c r="L219" i="1"/>
  <c r="J219" i="1"/>
  <c r="L212" i="1"/>
  <c r="J212" i="1"/>
  <c r="L204" i="1"/>
  <c r="J204" i="1"/>
  <c r="L140" i="1"/>
  <c r="J140" i="1"/>
  <c r="O95" i="1"/>
  <c r="N95" i="1"/>
  <c r="M95" i="1"/>
  <c r="L95" i="1"/>
  <c r="J95" i="1"/>
  <c r="O94" i="1"/>
  <c r="N94" i="1"/>
  <c r="M94" i="1"/>
  <c r="L94" i="1"/>
  <c r="J94" i="1"/>
  <c r="F158" i="1"/>
  <c r="F149" i="1"/>
  <c r="F145" i="1"/>
  <c r="F136" i="1"/>
  <c r="F132" i="1"/>
  <c r="F127" i="1"/>
  <c r="F63" i="1"/>
  <c r="F61" i="1"/>
  <c r="F57" i="1"/>
  <c r="F52" i="1"/>
  <c r="F235" i="1"/>
  <c r="F236" i="1"/>
  <c r="F240" i="1"/>
  <c r="F251" i="1"/>
  <c r="F259" i="1"/>
  <c r="F262" i="1"/>
  <c r="F267" i="1"/>
  <c r="F268" i="1"/>
  <c r="F269" i="1"/>
  <c r="F270" i="1"/>
  <c r="F271" i="1"/>
  <c r="J56" i="1"/>
  <c r="J64" i="1"/>
  <c r="J63" i="1"/>
  <c r="J62" i="1"/>
  <c r="J61" i="1"/>
  <c r="J60" i="1"/>
  <c r="J59" i="1"/>
  <c r="J58" i="1"/>
  <c r="J57" i="1"/>
  <c r="J55" i="1"/>
  <c r="J54" i="1"/>
  <c r="J53" i="1"/>
  <c r="J52" i="1"/>
  <c r="J65" i="1"/>
</calcChain>
</file>

<file path=xl/comments1.xml><?xml version="1.0" encoding="utf-8"?>
<comments xmlns="http://schemas.openxmlformats.org/spreadsheetml/2006/main">
  <authors>
    <author>Maria I. Fernandez</author>
  </authors>
  <commentList>
    <comment ref="H137" authorId="0" shapeId="0">
      <text>
        <r>
          <rPr>
            <b/>
            <sz val="9"/>
            <color indexed="81"/>
            <rFont val="Tahoma"/>
            <family val="2"/>
          </rPr>
          <t>Maria I. Fernandez:</t>
        </r>
        <r>
          <rPr>
            <sz val="9"/>
            <color indexed="81"/>
            <rFont val="Tahoma"/>
            <family val="2"/>
          </rPr>
          <t xml:space="preserve">
Falta incluir $1.203.454,62, ademas esta plata no es solo para capacitación.</t>
        </r>
      </text>
    </comment>
  </commentList>
</comments>
</file>

<file path=xl/sharedStrings.xml><?xml version="1.0" encoding="utf-8"?>
<sst xmlns="http://schemas.openxmlformats.org/spreadsheetml/2006/main" count="5140" uniqueCount="708">
  <si>
    <t>Objetivos Estratégicos del PTS</t>
  </si>
  <si>
    <t>Dimensión PDSP</t>
  </si>
  <si>
    <t>Programa</t>
  </si>
  <si>
    <t>Fuente de Financiación Real</t>
  </si>
  <si>
    <t>Descripción de la Actividad</t>
  </si>
  <si>
    <t>Unidad de Medida</t>
  </si>
  <si>
    <t>Trimestre 1</t>
  </si>
  <si>
    <t>Trimestre 2</t>
  </si>
  <si>
    <t>Trimestre 3</t>
  </si>
  <si>
    <t>Trimestre 4</t>
  </si>
  <si>
    <t>Código Rubro Presupuestal</t>
  </si>
  <si>
    <t>Línea Operativa PDSP</t>
  </si>
  <si>
    <t>Categoría  Operativa PDSP</t>
  </si>
  <si>
    <t>Fuente de Financiación</t>
  </si>
  <si>
    <t>Subcategoria Fuente de Financiación</t>
  </si>
  <si>
    <t>FUT</t>
  </si>
  <si>
    <t>Total Recursos Programados (en pesos)</t>
  </si>
  <si>
    <t>Responsable Dependencia</t>
  </si>
  <si>
    <t xml:space="preserve">FECHA DE FORMATO: 14/12/2017 </t>
  </si>
  <si>
    <t>Momentos del curso de vida (Res 3202/16)</t>
  </si>
  <si>
    <t>Entornos (Res 3202/16)</t>
  </si>
  <si>
    <t>Laboral</t>
  </si>
  <si>
    <t>Comunitario</t>
  </si>
  <si>
    <t>Institucional</t>
  </si>
  <si>
    <t>Ambito territorial (Res 3202/16)</t>
  </si>
  <si>
    <t>Población sujeto (Res 3280 de 2018)</t>
  </si>
  <si>
    <t>Mejorar las condiciones de saneamiento basico asi como la respuesta del Sector Salud para la prevención de los riesgos ambientales</t>
  </si>
  <si>
    <t>DIMENSIÓN_DE_SALUD_AMBIENTAL</t>
  </si>
  <si>
    <t>Recursos_Provenientes_del_Sistema_General_de_Participaciones_SGP</t>
  </si>
  <si>
    <t>SALUD AMBIENTAL</t>
  </si>
  <si>
    <t>SGP - Salud Pública Vigencia Actual</t>
  </si>
  <si>
    <t>Valor apropiación año 2019 (en pesos)</t>
  </si>
  <si>
    <t>04 - 1 - 5 2 3 9 3 - 32</t>
  </si>
  <si>
    <t>Cantidad Programada año 2019</t>
  </si>
  <si>
    <t>Visitas</t>
  </si>
  <si>
    <t>Valor apropiación fuente año 2019 (en pesos)</t>
  </si>
  <si>
    <t>GESTIÓN_DE_LA_SALUD_PÚBLICA</t>
  </si>
  <si>
    <t xml:space="preserve">GSP - Inspección, Vigilancia y Control </t>
  </si>
  <si>
    <t>04 - 1 - 5 2 3 9 2 3 - 32</t>
  </si>
  <si>
    <t>Plan</t>
  </si>
  <si>
    <t>Jornadas</t>
  </si>
  <si>
    <t>Capacitación</t>
  </si>
  <si>
    <t>Porcentaje</t>
  </si>
  <si>
    <t>Estrategia</t>
  </si>
  <si>
    <t>Plan de visitas</t>
  </si>
  <si>
    <t>Mapa de riesgo</t>
  </si>
  <si>
    <t>Toma de muestra</t>
  </si>
  <si>
    <t>Muestras procesadas</t>
  </si>
  <si>
    <t>Perfil</t>
  </si>
  <si>
    <t>Urbano</t>
  </si>
  <si>
    <t>Urbano-rural</t>
  </si>
  <si>
    <t>Laboral y comunitario</t>
  </si>
  <si>
    <t>Trabajadores formales</t>
  </si>
  <si>
    <t>Juventud, adultez y persona mayor</t>
  </si>
  <si>
    <t xml:space="preserve">Laboral </t>
  </si>
  <si>
    <t>primera infancia, infancia, adolescencia, Juventud, adultez y persona mayor</t>
  </si>
  <si>
    <t>Personas</t>
  </si>
  <si>
    <t>Hogar y comunitario</t>
  </si>
  <si>
    <t>Formular el Plan de visitas a establecimientos de interés sanitario, de acuerdo con el censo y conforme al modelo de enfoque de riesgo.Saneamiento Básico</t>
  </si>
  <si>
    <t>Meta Sanitaria del componente o meta de producto 1</t>
  </si>
  <si>
    <t>Objetivos Sanitarios de la dimensión u objetivos de resultado 2</t>
  </si>
  <si>
    <t>Fortalecer la ruta de manejo de residuos de zoonosis de manera oportuna.</t>
  </si>
  <si>
    <t>04 - 1 - 5 2 3 9 2 1 - 32</t>
  </si>
  <si>
    <t>04 - 1 - 5 2 3 9 2 2 - 32</t>
  </si>
  <si>
    <t xml:space="preserve">Realizar 5.000 visitas anuales de inspección, vigilancia y control a los establecimientos de interes sanitario del Distrito de Santa Marta. </t>
  </si>
  <si>
    <t>Realizar 2 estrategias anuales de promoción de la salud encaminadas a fortalecer los habitos saludables en la comunidad.</t>
  </si>
  <si>
    <t>Desarrollar acciones que logren disminuir los riesgos ambientales que puedan afectar la salud y bienestar de las comunidades del Distrito de Santa Marta.</t>
  </si>
  <si>
    <t>Disminuir la carga de las enfermedades relacionadas con el ambiente.</t>
  </si>
  <si>
    <t>Garantizar a la población del Distrito de Santa Marta el cumplimiento de las condiciones sanitarias en los establecimientos de interes en salud pública.</t>
  </si>
  <si>
    <t>Asistir técnicamente al 100% de las EAPB, IPS priorizadas para el desarrollo de capacidades institucionales y del talento humano, que conduzcan a la atención integral de la salud bucal  y a que los servicios odontológicos sean mas efectivos, oportunos y resolutivos.</t>
  </si>
  <si>
    <t>Realizar 1 visita bimensual  en el 100% de las EAPB  del regimen contributivo y subsidiado para verificar: 1. que se desarrollen acciones  educativas a embarazadas en higiene oral, 2. para garantizar el acceso a servicios de calidad de Salud Oral 3. para evaluar y determinar los indicadores de gestión en salud oral, 4. Aplicar Planes de Mejoramiento cuando sean requeridos y realizar seguimiento a los mismos.</t>
  </si>
  <si>
    <t>Realizar una visita de Asistencia Técnica al 100% de las UPGD para verificar cumplimiento de las acciones de Promoción y Prevención de su población asignada.</t>
  </si>
  <si>
    <t>Realizar visita  bimensual de monitoreo de la aplicación de la norma técnica en la ESE y el desarrollo de acciones educativas a embarazadas en higiene oral</t>
  </si>
  <si>
    <t>Desarrollar un taller práctico con el talento humano de la ESE e IPS del Distrito en manejo de la guía de práctica clínica para la prevención del EPOC, la identificación del riesgo cardiovascular y metabólico y en asesoria según perfil de riesgo de ASIS</t>
  </si>
  <si>
    <t>Realizar tres (3) capacitaciónes, en las tres localidades del Distrito de Santa Marta (minimo 40 asistente), en articulacion con lideres sociales, sobre la prevención de enfermedades visuales y auditivas, articulados con el componente discapacidad de la Dimensión Gestión Diferencial a Poblaciones Vulnerables y con el Programa Calidad de Ruido de la Dimensión Salud Ambiental.</t>
  </si>
  <si>
    <t>Realizar tres (3) capacitaciones, una en cada localidad del Distrito de Santa Marta (minimo 40 asistente), en articulacion con lideres sociales, sobre la prevención de la Enfermedad cancer de cuello uterino y cancer de mama.</t>
  </si>
  <si>
    <t>Realizar 1 visita de monitoreo trimestral a las EAPB, ESE e IPS  para verificar la aplicación de las guías de atención de enfermedades visuales y auditivas, el Cáncer de mama, Cáncer de cuello uterino y lesiones preneoplasicas, de las acciones de promoción de  citología.</t>
  </si>
  <si>
    <t>Realizar seguimiento  a las pacientes con diagnóstico positivos de cáncer cervicouterino y de mama a través de la red de servicio de cada IPS con unidades oncologicas, así mismo  de Casos Notificados de Leucemias  Agudas Pediátricas (Unidades de Análisis), Defectos Congénitos (Hipotiroidismo  Congénito, Anomalías Congénitas).</t>
  </si>
  <si>
    <t>Realizar dos (2) reuniones de socialización de los lineamientos de la Estrategia "Soy Generación mas sonriente 2019" del Ministerio de Salud y Protección Social dirigido a los odontólogos del Distrito (ESE; EAPB e IPS), Articular con el Programa Ampliado Inmunización (PAI).</t>
  </si>
  <si>
    <t>Realizar una(1)  visita  Bimensual de seguimiento a los programas de promoción y prevención de las EAPB y la ESE para disminuir la prevalencia de la Diabetes Mellitus e Hipertension Arterial , EPOC, Insuficiencia renal cronica,  CA de Mama, Cervicouterino, cancer infantil.</t>
  </si>
  <si>
    <t>Realizar el 100% de las acciones que permitan garantizar el acceso efectivo y de calidad a las estrategias dirigidas a promover la salud y gestionar el riesgo de las enfermedades no transmisibles ENT y las alteraciones de la salud visual y auditiva.</t>
  </si>
  <si>
    <t>Realizar una  (1) estrategia de trabajo intersectorial para la implementación de acciones que disminuyan los riesgos sobre Lesiones por Pólvora y artefactos explosivos  en las distintas festividades de la ciudad.</t>
  </si>
  <si>
    <t>Mitigar la carga de las enfermedades crónicas.</t>
  </si>
  <si>
    <t>DIMENSIÓN_DE_VIDA_SALUDABLE_Y_CONDICIONES_NO_TRANSMISIBLES</t>
  </si>
  <si>
    <t>Recursos_del_Esfuerzo_Propio_Territorial_Recursos_propios</t>
  </si>
  <si>
    <t>Realizar censo y caracterización de pacientes con Cáncer y su georeferenciación</t>
  </si>
  <si>
    <t>VIDA_SALUDABLE_Y_CONDICIONES_NO_TRANSMISIBLES</t>
  </si>
  <si>
    <t>Censo</t>
  </si>
  <si>
    <t>Reniones</t>
  </si>
  <si>
    <t>Visita</t>
  </si>
  <si>
    <t>Grupo</t>
  </si>
  <si>
    <t>taller</t>
  </si>
  <si>
    <t>Capacitaciones</t>
  </si>
  <si>
    <t>Seguimiento</t>
  </si>
  <si>
    <t>Gestionar la convocatoria del Comité Distrital de Prevencion y Control  de Drogas y Realizar seguimiento del Plan de Drogas del Distrito.</t>
  </si>
  <si>
    <t>Desarrollar la gestión institucional y comunitaria  a traves de asistencias tecnicas a instituciones educativas y juntas comunales para garantizar la atención integral de los problemas de trastornos mentales, consumo de sustancias psicoactivas, suicidios, violencias.</t>
  </si>
  <si>
    <t xml:space="preserve">Realizar una (1) asistencia técnica al 100% de las EAPB  e IPS asignadas para garantizar la aplicación de la normatividad  vigente y la implementación de lineamientos técnicos para la promoción, diversificación y ampliación de la oferta en las diferentes modalidades de prestación de servicios en Salud Mental y consumo de sustancias psicoactivas. </t>
  </si>
  <si>
    <t>CONVIVENCIA_SOCIAL_Y_SALUD_MENTAL</t>
  </si>
  <si>
    <t>Realizar tres actividades educativas, una en cada localidad del Distrito de Santa Marta, dirigidas a las madres comunicatias sobre el Uso Racional de los Medicamentos y Manejo adecuado de Sustancias Toxicas con el fin de evitar accidentes con los menores y la automedicación.</t>
  </si>
  <si>
    <t xml:space="preserve">Elaborar e imprimir 1000 afiches con el fin de ser usados como elementos informativos para la promoción del Uso Racional de los Medicamentos, cuya finalidad será colocarlos en los establecimientos farmacéuticos priorizados del Distrito Turistico, Cultural e Historico de Santa Marta, dirigido a toda la comunidad.  </t>
  </si>
  <si>
    <t>Realizar una capacitacion a minimo 100 propietarios de fincas adcristas al programa la Sierra Vuelve a Sembrar, sobre uso adecuado de plaguicidas, con la finalidad de promover acciones encaminadas a disminuir el impacto ambiental ocasionado por el uso de los mismos.</t>
  </si>
  <si>
    <t>Realizar tres actividades educativas dirigidas a los estudiantes de los grados 3°, 4° y 5° de tres IED priorizadas de la zona urbana del Distrito de Santa Marta, con el fin de promover la Gestion integral de Residuos solidos (definición, clasificacion y disposición final).</t>
  </si>
  <si>
    <t xml:space="preserve">Realizar tres actividades educativas dirigidas a comerciantes del mercado publico del Distrito donde se orienté y promueva el mejoramiento de las condiciones ambientales y sanitarias cuyo objetivo final será la minimización de impactos asociados a los residuos generados y a la construcción de una cultura ambiental responsable en el Mercado Publico. </t>
  </si>
  <si>
    <t>Realizar 400 visitas casa a casa en 4 veredas de la zona rural del Distrito de Santa Marta, con el fin de realizar educación y comunicación sobre el cuidado del agua, la prevencion de la contaminacion y los efectos que causan en la salud y en el medio ambiente.</t>
  </si>
  <si>
    <t>Urbano
De alta ruralidad</t>
  </si>
  <si>
    <t>Comunitario - Comunidad en general</t>
  </si>
  <si>
    <t>Primera Infancia
Infancia
Adolescencia
Juventud
Adultez
Vejez</t>
  </si>
  <si>
    <t>Comunitario - Grupos de base comunitaria</t>
  </si>
  <si>
    <t>Primera Infancia</t>
  </si>
  <si>
    <t>Adultez</t>
  </si>
  <si>
    <t>De alta ruralidad</t>
  </si>
  <si>
    <t>Comunitario - Organizaciones</t>
  </si>
  <si>
    <t>Educativo</t>
  </si>
  <si>
    <t>Educativo - Estudiantes</t>
  </si>
  <si>
    <t>Infancia</t>
  </si>
  <si>
    <t>Trabajadores formales cubiertos por el SGSSS en el trabajo
Trabajadores informales</t>
  </si>
  <si>
    <t>Infancia
Adolescencia
Juventud
Adultez
Vejez</t>
  </si>
  <si>
    <t>GESTIÓN_DE_RIESGO_EN_SALUD</t>
  </si>
  <si>
    <t>PROMOCIÓN_DE_LA_SALUD</t>
  </si>
  <si>
    <t>DIMENSIÓN_CONVIVENCIA_SOCIAL_Y_SALUD_MENTAL</t>
  </si>
  <si>
    <t>DIMENSIÓN_SEGURIDAD_ALIMENTARIA_Y_NUTRICIONAL</t>
  </si>
  <si>
    <t>DIMENSIÓN_SEXUALIDAD_DERECHOS_SEXUALES_Y_REPRODUCTIVOS</t>
  </si>
  <si>
    <t>DIMENSIÓN_VIDA_SALUDABLE_Y_ENFERMEDADES_TRANSMISIBLES</t>
  </si>
  <si>
    <t>DIMENSIÓN_SALUD_PÚBLICA_EN_EMERGENCIAS_Y_DESASTRES</t>
  </si>
  <si>
    <t>DIMENSIÓN_SALUD_Y_ÁMBITO_LABORAL</t>
  </si>
  <si>
    <t>DIMENSIÓN_TRANSVERSAL_GESTIÓN_DIFERENCIAL_DE_POBLACIONES_VULNERABLES</t>
  </si>
  <si>
    <t>DIMENSIÓN_FORTALECIMIENTO_DE_LA_AUTORIDAD_SANITARIA_PARA_LA_GESTIÓN_EN_SALUD</t>
  </si>
  <si>
    <t>Transferencias_en_salud_del_Ministerio_de_Salud_y_Protección_Social_MSPS</t>
  </si>
  <si>
    <t>Rentas_cedidas_Departamentos</t>
  </si>
  <si>
    <t>Recursos_de_las_Cajas_de_Compensación_Familiar_Municipios</t>
  </si>
  <si>
    <t>FOSYGA_Porcentaje_destinado_a_Entidad_Territorial</t>
  </si>
  <si>
    <t>Otros_Recursos_departamentales_y_o_distritales</t>
  </si>
  <si>
    <t>04 - 1 - 5 2 3 1 2 - 32</t>
  </si>
  <si>
    <t>04 - 1 - 5 2 3 1 1 - 32</t>
  </si>
  <si>
    <t>Capacitar a trescientas (300) madres y lideres comunitarios con el fin de potencializar sus conocimientos en los siguientes temas: 1.Alimentación saludable, 2. Estrategia "conoce tu riesgo peso saludable", 3. Salud bucal y 4.Salud visual y auditiva.</t>
  </si>
  <si>
    <t>Ejecutar lanzamiento de la campaña para la prevención del uso y manejo inadecuado de pólvora, en el mes de diciembre con la participación de los diferentes actores involucrados  el en tema (policía nacional, bomberos, defensa civil, ICBF, cruz roja, secretaria de gobierno).</t>
  </si>
  <si>
    <t>Realizar  diez (10)  jornadas  lúdicas y física - recreativas en articulación con los líderes comunales y EPS dirigidas a adultos mayores, personas con discapacidad y población en general (incluido migrantes), con el fin de fomentar hábitos y estilos de vida saludables.</t>
  </si>
  <si>
    <t xml:space="preserve">Ejecutar una (1) jornada lúdico recreativa dirigida a docentes y estudiantes de una Institución Educativa Distrital priorizada sobre la implementación de la estrategia escuelas saludables, espacio libres de humo de tabaco. </t>
  </si>
  <si>
    <t>Desarrollar una (1) jornada de movilización social dirigida a mujeres en edad fértil y a la población en general (incluyendo la población migratoria) para aumentar la demanda en asesoría y examen voluntario para la detección temprana del Ca de mama y cérvix, promover el conocimiento de la enfermedad y sensibilizar sobre las acciones de prevención.</t>
  </si>
  <si>
    <t>Desarrollar una (1) campaña de prevención de factores de riesgo y detección temprana de la diabetes en adultez y vejez,    (incluyendo la población migratoria) con el fin de celebrar el día mundial de la diabetes, promover el conocimiento de la enfermedad y sensibilizar sobre las acciones de prevención.</t>
  </si>
  <si>
    <t>Desarrollar el Plan de medios para la promoción para la Dimensión Vida Saludable y Condiciones No Transmisibles dirigido a la población en general, que genere impacto sobre la comunidad.</t>
  </si>
  <si>
    <t>Hogar</t>
  </si>
  <si>
    <t xml:space="preserve">Hogar - Personas </t>
  </si>
  <si>
    <t>Juventud
Adultez
Vejez</t>
  </si>
  <si>
    <t>Infancia
Adolescencia</t>
  </si>
  <si>
    <t>Vejez</t>
  </si>
  <si>
    <t>Estudiantes
Educadores</t>
  </si>
  <si>
    <t>Adolescencia
Juventud
Adultez
Vejez</t>
  </si>
  <si>
    <t>Adultez
Vejez</t>
  </si>
  <si>
    <t>Capacitar a 12 organizaciones comunitarias (agremiaciones de madres comunitarias, madres líderes, líderes de salud de las JAC, veedores en salud, entre otros), 4 por cada localidad del Distrito en los temas de reducción de daños, riesgos en consumo de SPA e intento de suicidio en adolescentes, jovenes y adultos.</t>
  </si>
  <si>
    <t>Capacitar a 40  docentes y personal administrativa de los I.E.D. priorizados mediante un taller ludico-participativo sobre la estrategia  habilidades para vida, en donde se trataran los temas comunicacion asertiva, resolucion de conflicto y autoconocimiento con el fin de mejorar el entorno y calidad de vida de la poblacion intervenida.</t>
  </si>
  <si>
    <t>Capacitar mediante un taller ludico-participativo a personal administrativo de instituciones como carcel, ICBF y EAPB en la estrategia habilidades para vida en sesiones de 4 horas cada uno tales como:  comunicacion asertiva, resolucion de conflicto y autoconocimiento  que permite mejorar el entorno y calidad de vida de la poblacion intervenida. Entorno educativo e institucional.</t>
  </si>
  <si>
    <t>Educadores
Personal administrativo</t>
  </si>
  <si>
    <t>Juventud
Adultez</t>
  </si>
  <si>
    <t>IPS
Servicios Sociales o protección integral
Población privada de la libertad</t>
  </si>
  <si>
    <t>Implementar en 130 familias (40 familias en  I.E.D.) y (30 familias en  cada localidad) del Distrito de Santa Marta con adolescentes entre los 10-18  años el Programa "Familias Fuertes, Amor y Límites",  para evitar conductas de riesgo a través de la promoción de la comunicación entre padres e hijos, logrando fomentar un entorno de protección y prevención del abuso de sustancias, e intento de suicidio y otras conductas que comprometan la salud de los adolescentes.</t>
  </si>
  <si>
    <t>Hogar - Familias</t>
  </si>
  <si>
    <t>Adolescencia</t>
  </si>
  <si>
    <t>Adolescencia
Juventud
Adultez</t>
  </si>
  <si>
    <t>04 - 1 - 5 2 3 3 3 - 32</t>
  </si>
  <si>
    <t>04 - 1 - 5 2 3 3 1 - 32</t>
  </si>
  <si>
    <t>04 - 1 - 5 2 3 3 2 - 32</t>
  </si>
  <si>
    <t>Realizar una jornada de caracterización  a mil (1000) menores de cinco años incluida población migrante venezolana, donde se oriente y direccione a los padres y/o cuidadores a los servicios de salud disponibles en el territorio para la atención de casos de desnutrición, de bajo peso al nacer y de anemia nutricional, con el fin de mejorar el acceso, el estado de salud y su calidad de vida en los sectores urbano y rural priorizados del Distrito.</t>
  </si>
  <si>
    <t>Capacitar a por lo menos 50 trabajadores de establecimientos comerciales en buenas prácticas de manipulación de alimentos y prácticas higiénicas y sanitarias.</t>
  </si>
  <si>
    <t>Desarrollar un Plan de medios relacionado con las buenas prácticas de manipulación de alimentos y bebidas en el Distrito de Santa Marta.</t>
  </si>
  <si>
    <t>Capacitar a por lo menos sesenta (60) personas en Consejería en Lactancia Materna Comunitaria dirigida a madres comunitarios y/o fami, a la comunidad (incluida población migrante venezolana) y agentes comunitarios.</t>
  </si>
  <si>
    <t>Capacitar a sesenta (60) madres fami y/o comunitarias y mujeres en edad fértil (incluida población migrante venezolana) en las nuevas guías alimentarias a la mujer gestante, a los menores de 2 años y a los mayores de 2 años.</t>
  </si>
  <si>
    <t>Desarrollar un Plan de medios para la promoción de los hábitos alimentarios saludables, que genere impacto sobre la comunidad.</t>
  </si>
  <si>
    <t>04 - 1 - 5 2 3 4 2 - 32</t>
  </si>
  <si>
    <t>04 - 1 - 5 2 3 4 1 - 32</t>
  </si>
  <si>
    <t>Primera Infancia
Infancia</t>
  </si>
  <si>
    <t>Laboral  - Trabajadores formales cubiertos por el SGSSS en el trabajo</t>
  </si>
  <si>
    <t>SEGURIDAD_ALIMENTARIA_Y_NUTRICIONAL</t>
  </si>
  <si>
    <t xml:space="preserve">Conformar una (1) red de apoyo comunitaria, dirigida a 50 personas (JAC, JAL y líderes de programas sociales),  con la finalidad  de  ser capacitados en temas de normatividad relacionado con violencia de genero y sexual, VIH/Sida, embarazo en adolescentes, IVE y de esta forma puedan ser veedores dentro de sus respectivas comunidades, mejorarando la capacidad de respuesta local.   </t>
  </si>
  <si>
    <t>Realizar tres (3) Jornadas de Caracterizacion  y educación para orientar a los servicios de salud a las poblaciones clave (Hombres que tiene sexo con hombres-HSH, Mujeres Trans, Habitantes de Calle-HC, Usuarios de Drogas Inyectables-UDI,  Mujeres Trabajadoras Sexuales-MTS y Población Privada de la Libertad-PPL),  y sensibilizarlos sobre: 1. Estigma, discriminación y derechos sexuales y reproductivos y 2. ITS-VIH/Sida, uso de los preservativos y la importancia del tratamiento antirretroviral.</t>
  </si>
  <si>
    <t>Realizar una (1) Jornada de Movilización Social dirigida a la población en general para aumentar la demanda en asesoría y prueba voluntaria, promover el conocimiento de las ITS, VIH/SIDA, incluyendo la prevención de la transmisión Materno Infantil.</t>
  </si>
  <si>
    <t>Capacitar a 100 personas (mujeres en edad fértil - MEF, gestantes, madres comunitarias y líderes comunales) para empoderarlos sobre temas de Sexualidad, Derechos Sexuales y Reproductivos.</t>
  </si>
  <si>
    <t>Realizar tres (3) secciones educativas dirigidas a cincuenta (50) jovenes estudiantes de los grados 9 y 10 de las IED del Distrito, con el fin de  conformar redes de apoyo de los Servicios de Salud Amigables para Adolescentes y Jóvenes (SSAAJ), en temas de Sexualidad, Derechos Sexuales y Reproductivos.</t>
  </si>
  <si>
    <t>Diseñar y ejecutar un (1) Plan de Medios para la Dimensión Sexualidad, Derechos Sexuales y Reproductivos, dirigido a  Mujeres en Edad Fértil, Jóvenes, adolescentes, gestantes y población en general, sobre la temática de importancia para la Dimensión</t>
  </si>
  <si>
    <t>Caracterizar a diez mil (10.000) mujeres en edad fértil y de alto riesgo de gestación con el fin de direccionar acciones sobre Maternidad segura y seguimiento a las gestantes en coordinación con las EAPB.</t>
  </si>
  <si>
    <t>Poblaciones Vulnerables</t>
  </si>
  <si>
    <t>Realizar la caracterización la cual tiene como fin direccionar a los usuarios, pacientes, familias y comunidades (incluida la población venezolana) a los servicios de salud disponibles en el territorio que son responsabilidad de las EAPB, identificar las necesidades de atención de casos de convivientes de pacientes diagnosticados con Tuberculosis.</t>
  </si>
  <si>
    <t>Realizar la caracterización la cual tiene como fin direccionar a los usuarios, pacientes, familias y comunidades (incluida la población migrante venezolana) a los servicios de salud disponibles en el territorio que son responsabilidad de las EAPB, identificar las necesidades de atención de casos de convivientes de pacientes diagnosticados con Lepra (incluir población que presente condición de discapacidad de acuerdo a la Estrategia Rehabilitación Basada en Comunidad - RBC).</t>
  </si>
  <si>
    <t>Capacitar a tres mil (3000) estudiantes de bachillerato adolescentes que cursen de los grados de sexto a undecimo de las Instituciones Educativas Distritales (IED) de Santa Marta de las tres localidades  (incluida zona urbana y zona rural), acerca de la definición, síntomas, alertas tempranas y el diagnóstico de la Tuberculosis.</t>
  </si>
  <si>
    <t>Ejecutar Plan de Medios que  consiste en Difusión a través de medio radial y prensa escrita de  mensajes sobre prevención de la Tuberculosis  y/o boletines informativos.</t>
  </si>
  <si>
    <t>Capacitar a tres mil (3000) estudiantes de bachillerato adolescentes que cursen de los grados de sexto a undecimo de las Instituciones Educativas Distritales  (IED) de Santa Marta de las tres localidades (incluida zona urbana y zona rural), acerca de la definición, síntomas, alertas tempranas y el diagnóstico de la Lepra.</t>
  </si>
  <si>
    <t>VIDA_SALUDABLE_Y_ENFERMEDADES_TRANSMISIBLES</t>
  </si>
  <si>
    <t>Ejecutar Plan de Medios que consiste en Difusión a través de medio radial local de mensajes sobre la prevención de la Lepra.</t>
  </si>
  <si>
    <t>Adquirir e instalar 50 toldillos y 100 Repelentes como metodo de barrera para los adultos mayores localizados en al Asilo Sagrado Corazon de Jesus de Santa Marta.</t>
  </si>
  <si>
    <t>Adquirir e instalar 100 toldillos y 900 Repelentes como metodo de barrera para menores de 5 años, mujeres gestantes en 2 barrios priorizados de la zona rural del Distrito de Santa marta.</t>
  </si>
  <si>
    <t>Entregar 900 Kit de Lavado y Cepillado con Cloro en tres (3) barrios del Distrito con mayor incidencia de Arbovirosis.</t>
  </si>
  <si>
    <t>Implementar la Estrategia de Escuela Saludable "Escuelas más protegidas y más saludables" en tres (3) IED en zona urbana y dos (2) IED en zona rural del Distrito de Santa Marta.</t>
  </si>
  <si>
    <t>Elaborar 1.000 elementos informativos para la promocion del lavado y cepillado con cloro en los tanques de alamacenamiento del agua, limpiar patios de residuos que puedan acumular agua limpia y el uso de medidas de proteccion, con el fin de informar a comunidad focalizadas y turistas.</t>
  </si>
  <si>
    <t>Realizar tres (3) jornadas de caracterización en sectores priorizados por la secretaría de salud y de acuerdo a los resultados del monitoreo de coberturas, a un mínimo de 1000 niños, niñas, mujeres en edad fértil y mujeres embarazadas en cada jornada (incluida la población migrante venezolana), para identificar susceptibles y orientarlos a los servicios de vacunación.</t>
  </si>
  <si>
    <t>Realizar tres (3) Jornadas  Integrales de Salud dirigida a la población en general  de 3 barrios priorizados del distrito  en area rural, para promover  las prácticas AIEPI en a la población del Distrito de Santa Marta   (incluida la población migratoria), como parte de la preparación para la implementación del programa "Primeros Mil Dias de Vida".</t>
  </si>
  <si>
    <t>Institucional - Servicios Sociales o protección integral</t>
  </si>
  <si>
    <t>Primera Infancia
Infancia
Adolescencia
Juventud
Adultez</t>
  </si>
  <si>
    <t>04 - 1 - 5 2 3 6 3 1 2 - 32</t>
  </si>
  <si>
    <t>04 - 1 - 5 2 3 6 3 1 1 - 32</t>
  </si>
  <si>
    <t>Desarrollar el Plan de Medios para implementar la estrategia "Vacunación sin barreras" que disminuya las oportunidades perdidas y garantice el acceso a la vacunación.</t>
  </si>
  <si>
    <t>04 - 1 - 5 2 3 6 1 1 - 32</t>
  </si>
  <si>
    <t>04 - 1 - 5 2 3 7 2 - 32</t>
  </si>
  <si>
    <t xml:space="preserve">Desarrollar una caracterización con el fin de identificar  a los trabajadores informales y poblacion migrante Venezolana  joven, adulto y adulto mayor  priorizados en el " Gremio de motaxista ubicado en las partes criticas o priorizados en el  Distrito" en sus condiciones de salud y los riesgos propios de sus actividades económicas. </t>
  </si>
  <si>
    <t xml:space="preserve">Desarrollar una caracterización con el fin de identificar  a los trabajadores informales y poblacion migrante Venezolana  joven, adulto y adulto mayor  priorizados en la zona poblada de Guachaca y sus alrederores   en sus condiciones de salud y los riesgos propios de sus actividades económicas. </t>
  </si>
  <si>
    <t xml:space="preserve">Desarrollar una caracterización con el fin de identificar  a los trabajadores informales y poblacion migrante Venezolana  joven, adulto y adulto mayor  priorizados en Ciudad Equidad y sus alrededores   en sus condiciones de salud y los riesgos propios de sus actividades económicas. </t>
  </si>
  <si>
    <t>Orientar, educar, sensibilizar y concientizar  a 150  Jovenes y Adultos  sobre la prevencion  sobre los riesgos existentes en los ambientes en el entorno laboral a través de un taller dirigido a tranajadores informales priorizados en el centro Historico del Distrito.</t>
  </si>
  <si>
    <t>Implementar el Plan de Medios para promocionar temas de prevención de factores de riesgo ocupacional en los jovenes, adultos y vejez dentro de los  entornos laborales.</t>
  </si>
  <si>
    <t>Laboral  - Trabajadores informales
Laboral  - Adultos mayores trabajadores
Poblaciones vulnerables</t>
  </si>
  <si>
    <t>Población dispersa</t>
  </si>
  <si>
    <t>Laboral  - Trabajadores informales</t>
  </si>
  <si>
    <t>Laboral  - Trabajadores informales
Laboral  - Mujeres rurales trabajadoras
Laboral  - Adultos mayores trabajadores
Laboral  - Personas trabajadoras con discapacidad
Laboral  - Trabajadores formales cubiertos por el SGSSS en el trabajo</t>
  </si>
  <si>
    <t>SALUD_Y_ÁMBITO_LABORAL</t>
  </si>
  <si>
    <t>04 - 1 - 5 2 3 6 2 1 2 - 32</t>
  </si>
  <si>
    <t>04 - 1 - 5 2 3 6 2 3 2 - 32</t>
  </si>
  <si>
    <t>04 - 1 - 5 2 3 6 2 1 1 - 32</t>
  </si>
  <si>
    <t>04 - 1 - 5 2 3 6 2 3 1 - 32</t>
  </si>
  <si>
    <t>04 - 1 - 5 2 3 2 1 - 32</t>
  </si>
  <si>
    <t>04 - 1 - 5 2 3 2 2 - 32</t>
  </si>
  <si>
    <t xml:space="preserve">Caracterizar a 200 familias  (incluir población migrante), en tres barrios priorizados del distrito con el fin de direccionar acciones sobre las 18 practicas claves de la Estrategia AIEPI en coordinación con las EAPB. </t>
  </si>
  <si>
    <t>Fortalecer las capacidades de 60  lideres comunitarios en salud sobre el manejo de las Salas de Rehidratación Oral Comunitaria y Saneamiento UROCS y Unidad de Atención a la Infección Respitaria Aguda Comunitaria UAIRAC en las salas existentes operativizadas.</t>
  </si>
  <si>
    <t>Realizar 2 secciones educativas para desarrollar capacidades sobre las 18 practicas claves de AIEPI comunitario a 60 integrantes de cinco grupo de apoyo confomado en el Distrito.</t>
  </si>
  <si>
    <t>Realizar una (1) Movilización Social en el marco de la  conmemoracion del Día Mundial del Lavado de Manos en el mes de octubre, con la finalidad de  promocionar  los buenos hábitos de higiene como mecanismo efectivo de reduccion de la  morbilidad y la mortalidad a  causa de enfermedades transmitidas por contacto.</t>
  </si>
  <si>
    <t>Desarrollar el Plan de medios para la promoción de las 18 prácticas claves de AIEPI para el cuidado de los niños, niñas y adolescentes en el Distrito de Santa Marta</t>
  </si>
  <si>
    <t>Comunitario - Redes</t>
  </si>
  <si>
    <t>04 - 1 - 5 2 3 8 1 2 - 32</t>
  </si>
  <si>
    <t>04 - 1 - 5 2 3 8 1 1 - 32</t>
  </si>
  <si>
    <t>TRANSVERSAL_GESTIÓN_DIFERENCIAL_DE_POBLACIONES_VULNERABLES</t>
  </si>
  <si>
    <t>Apoyar el seguimiento de las actividades del Plan de Intervenciones Colectivas de Salud Pública del Distrito de Santa Marta.</t>
  </si>
  <si>
    <t>Apoyar el trámite y atención al 100 % de las  quejas sobre el programa presentadas por la comunidad y/o solicitudes de los organos de control y entidades reguladoras.</t>
  </si>
  <si>
    <t xml:space="preserve">Realizar 4 visitas al Laboratorio Departamental de Salud Pública para verificar el  envio al INS de los cultivos y de las pruebas de Sensibilidad de todos los casos que se indican en la Guía de Atención Integral de la Tuberculosis y en la Circular 058 de 2009. </t>
  </si>
  <si>
    <t xml:space="preserve">Realizar seguimiento mensual al 100% de los pacientes de Lepra en la administración de tratamiento y discapacidad, la adherencia a los esquemas de tratamiento  y manejo de la Tarjeta de tratamiento actualizada. </t>
  </si>
  <si>
    <t>Realizar una (1) capacitación  en temas como: Diagnóstico, prevención y control, Sistemas de información, Análisis y Seguimiento de indicadores de la Enfermedad de Hansen al equipo de Salud de cada una de las IPS del Distrito.</t>
  </si>
  <si>
    <t>Gestionar insumos de la dimensión (Gene Xpert)</t>
  </si>
  <si>
    <t>04 - 1 - 5 2 3 6 2 2 1 - 35</t>
  </si>
  <si>
    <t>04 - 1 - 5 2 3 6 2 4 1 - 36</t>
  </si>
  <si>
    <t>Realizar seguimiento a: 1. La vacunación en el Distrito con todos los biologicos, censo de población infantil a riesgo para ser incluida en estrategia PAI (reporte mensual de coberturas), 2. Al cumplimiento de los lineamientos de la jornada de búsqueda y vacunación de susceptibles, contra el sarampión y la rubeola, en la población de 2 a 6 años de edad, 3. Al Plan de IEC del Programa Ampliado de Inmunizaciones de las EAPB, IPS y ESE, 4. Al cumplimiento del Plan de la erradicación de la poliomielitis fase final 2013-2018.</t>
  </si>
  <si>
    <t>Realizar una (1) reunión Trimestral con las unidades vacunadoras y con las EAPB para seguimiento y monitoreo de los diferentes actores responsables de la vacunación en el Distrito para el logro de coberturas útiles y de acuerdo a los resultados plantear acciones correctivas oportunas para el logro de la metas (Garantizar el desarrollo de la estrategia de vacunación extramural y la gestión integrada entre, EAPB, ESE o IPS)</t>
  </si>
  <si>
    <t>Realizar una (1) reunión Bimensual con los actores aliados identificados que desarrollan acciones en pro de la niñez con el fin de concertar y coordinar estrategias de intervención en la población beneficiada para el cumplimiento de metas de vacunación.</t>
  </si>
  <si>
    <t>Implementar 1 estrategia adicional para mejorar y/o alcazar las coberturas de vacunacion en el Distrito de Santa Marta, en articulacion con la Direccion de la Salud Publica y el equipo de Inmunoprevenible.</t>
  </si>
  <si>
    <t xml:space="preserve">Realizar una (1) Asistencia técnica a todas las IPS públicas y privadas que ofertan el servicio de vacunación intramural y extramural, a las Empresas Administradoras de Planes de Beneficios – EAPB y a los profesionales que ofrecen el servicio de vacunación de acuerdo a los lineamientos de priorización y periodicidad del MSPS; aplicar lista de chequeo emitida por el Ministerio Salud y Proteccion Social; seguimiento a la estrategia de vacunación extramural, para el logro de coberturas útiles en el área de influencia, zonas de riesgo y de difícil acceso, al Plan de IEC del Programa Ampliado de Inmunizaciones de las EAPB, IPS y ESE para la prevención de enfermedades, que correspondan a las características culturales y que cubran efectivamente las poblaciones de riesgo existentes para el logro de coberturas útiles de vacunación y a la gestión integrada entre, EAPB, ESE o IPS. Establecer Planes de Mejoramiento si se requiere y seguimiento a los compromisos adquiridos en la asistencia técnica previa). Realizar seguimiento a los planes de mejoramiento establecidos en las visitas  técnicas a las unidades vacunadoras.  </t>
  </si>
  <si>
    <t>Realizar una (1) auditoria de la calidad del dato en las IPS públicas y privadas que ofertan el servicio de vacunación y a los profesionales que ofrecen el servicio de vacunación, verificar que la red prestadora del servicio de vacunación cumpla con los requisitos definidos por el MSPS, realizar seguimiento a la actualización y socialización del plan de contingencia ante falla o interrupción del fluido eléctrico y a la actualización del inventario de la cadena de frío realizar diagnóstico del  estado de la red de frio de sus IPS y de acuerdo a ello, realizar la intervención correspondiente o concurrencia. (establecer Planes de Mejoramiento si se requiere).</t>
  </si>
  <si>
    <t>Apoyo la distribución de los biológicos del Programa Ampliado de Inmunizaciones – PAI y los insumos críticos a las unidades vacunadoras del Distrito. IPS públicas y privadas de acuerdo a la solicitud (Verificar que el transporte utilizado para el traslado de vacunas en el distrito cumpla con las especificaciones técnicas).</t>
  </si>
  <si>
    <t>Desarrollar la supervisión y el cumplimiento de los lineamientos de la jornada de búsqueda y vacunación de susceptibles, contra el sarampión y la rubeola, en la población de 2 a 6 años de edad, como consolidación de los logros ya obtenidos.</t>
  </si>
  <si>
    <t>Realizar una (1) reunión con las IPS que ofertan vacunas NO PAI, profesionales que ofrecen el servicio de vacunación, demás actores (miembros de las sociedades científicas y académicas) y sectores relacionados con el control de las enfermedades inmunoprevenibles, con el objeto de actualizarlos en los temas del PAI y coordinar las acciones necesarias para el buen desarrollo del programa.</t>
  </si>
  <si>
    <t>Realizar la recepcion, analisis y reporte mensual en la página PAI WEB la información que originan las Unidades Vacunadoras del Programa AmplIado de Inmunización.</t>
  </si>
  <si>
    <t>Realizar una (1) visita de seguimiento a la implementación de los sistemas de información en línea al  100% de las IPS vacunadoras  del Distrito.</t>
  </si>
  <si>
    <t>Gestión de insumos (Mtto, Cavas)</t>
  </si>
  <si>
    <t>Determinar infestación y distribución de los vectores de la Enfermedad de Chagas en las veredas priorizadas por medio de captura, determinación y análisis de Triatominos.</t>
  </si>
  <si>
    <t>Realizar la vigilancia de la distribución de los vectores de Leishmaniasis en areas de notificacion de casos.</t>
  </si>
  <si>
    <t>Realizar monitoreo y evaluación pre y post intervención de las acciones de control realizadas para el control de Aedes aegypti cuando la situación lo amerite.</t>
  </si>
  <si>
    <t xml:space="preserve">Realizar la caracterización de la Entomofauna de vectores de las 3 localidades del Distrito de Santa Marta a través de la colecta de insectos vectores e Identificación taxonómica de individuos colectados </t>
  </si>
  <si>
    <t>Diseñar y actualizar mapas de riesgo entomologico para las enfermedades transmitidas por vectores del Distrito de Santa Marta. Acumulación de información (Casos positivos, índices Aedicos, especies vectoras, etc.) y Análisis y digitalización de la información.</t>
  </si>
  <si>
    <t>Realizar acciones de Inspección, Vigilancia y Control a las EGI ETV y zoonosis.(ETV - Servicios Personales Asociados a la Nomina (Campañas Directas)</t>
  </si>
  <si>
    <t>Realizar acciones de Inspección, Vigilancia y Control a las EGI ETV y zoonosis.(ETV - Contribuciones Inherentes a la Nomina (Campañas Directas)</t>
  </si>
  <si>
    <t>Realizar acciones de Inspección, Vigilancia y Control a las EGI ETV y zoonosis.(ETV - Gastos Generales (Campañas Directas)</t>
  </si>
  <si>
    <t>Realizar acciones de Inspección, Vigilancia y Control a las EGI ETV y zoonosis.(PROPIOS - Servicios Personales Asociados a la Nomina (Campañas Directas)</t>
  </si>
  <si>
    <t>Realizar acciones de Inspección, Vigilancia y Control a las EGI ETV y zoonosis.(PROPIOS - Contribuciones Inherentes a la Nomina (Campañas Directas)</t>
  </si>
  <si>
    <t>04 - 1 - 5 2 3 6 3 2 1 - 33</t>
  </si>
  <si>
    <t>04 - 1 - 5 2 3 6 3 2 2 - 33</t>
  </si>
  <si>
    <t>04 - 1 - 5 2 3 6 3 2 3 - 33</t>
  </si>
  <si>
    <t>04 - 1 - 5 2 3 6 3 2 4 - 20</t>
  </si>
  <si>
    <t>04 - 1 - 5 2 3 6 3 2 5 - 20</t>
  </si>
  <si>
    <t>Relizar investigación (INVESTIGACIÓN UCC)</t>
  </si>
  <si>
    <t>Alquiler de Bodega</t>
  </si>
  <si>
    <t xml:space="preserve">Aplicar mensualmente 6.000 dosis de Quimioterapia Preventiva Antihelmíntica (Desparasitación de Enfermedades Desatendidas, Programa del MSPS) dirigida a niños, niñas y jóvenes entre 5 y 14 años en las IED del Distrito de Santa Marta </t>
  </si>
  <si>
    <t>Realizar charlas para promocionar los beneficios de la suplementación nutricional y desparasitación a 6,000 niños, niñas y jóvenes entre 5 y 14 años en las IED del Distrito de Santa Marta.</t>
  </si>
  <si>
    <t>Realizar visita de Asistencia Técnica a las IPS para monitorear la aplicación de las guías de atención de VIH/SIDA, seguimiento al modelo de gestión programático  en VIH /SIDA  y verificar que garanticen el acceso a la asesoría y pruebas voluntarias. Realizar análisis del monitoreo y presentar informe.</t>
  </si>
  <si>
    <t>Realizar seguimiento a la implementación de la “Estrategia para la reducción de la transmisión perinatal del VIH y de la sífilis congénita” del MSPS.</t>
  </si>
  <si>
    <t>Realizar visita a las EPS para verificar el cumplimiento de las acciones de promoción y prevención (Resolución 3280 de 2018)</t>
  </si>
  <si>
    <t xml:space="preserve">Realizar seguimiento mensual a los prestadores de servicios del suministro de tratamiento a mujeres embarazadas y a los recién nacidos que cumplan con definicion de caso para sifilis congenita. </t>
  </si>
  <si>
    <t>Realizar análisis mensual  de ocurrencia de embarazos en adolescentes a través de los registros de nacidos vivos, por comunas y elaborar Plan de Acción a partir de esta información trimestral.</t>
  </si>
  <si>
    <t>Realizar una (1) capacitación trimestral en Prevención de la Violencia genero y sexual dentro de la Estrategia Entornos Saludables a jóvenes de colegios públicos (en las tres localidades del Distriro  en escuelas saludables) articulado con otros programas de Salud Pública y/o Covecom.</t>
  </si>
  <si>
    <t>SEXUALIDAD_DERECHOS_SEXUALES_Y_REPRODUCTIVOS</t>
  </si>
  <si>
    <t xml:space="preserve">Realizar seguimiento y vigilancia mensual a la inclusión del 100% de los pacientes con VIH positivo a terapias con retrovirales,  garantizando el 100% del tratamiento a los pacientes con VIH afiliados a la seguridad social (EAPB) y la población pobre no afiliada. </t>
  </si>
  <si>
    <t xml:space="preserve">Realizar seguimiento al tratamiento suministrado a los pacientes con sífilis gestacional. Los casos de SG y SC deben ser notificados al Sivigila y además a la “Estrategia para la reducción de la transmisión  de la sífilis congénita” del MSPS. </t>
  </si>
  <si>
    <t>Realizar una (1) visita de Asistencia Técnica a  las IPS públicas y privadas para monitorear el cumplimiento de la norma técnica para disminuir la mortalidad materna, el cumplimiento de las acciones de promoción y prevención y la evaluación de los indicadores centinelas.</t>
  </si>
  <si>
    <t>Realizar una (1) visita  de Asistencia Técnica al 100% de las IPS públicas y privadas para monitorear la aplicación de la Guía de Atención del Joven, seguimiento a la implementación del Modelo de Servicios Amigables y seguimiento al suministro de métodos de emergencia para casos de violación en articulación con el referente de violencia de género.</t>
  </si>
  <si>
    <t xml:space="preserve">Garantizar a la población del Distrito de Santa Marta el cumplimiento de las condiciones sanitarias en los establecimientos de interes en salud pública </t>
  </si>
  <si>
    <t>Urbano - Rural</t>
  </si>
  <si>
    <t>Realizar la gestión de los insumos para laboratorio de calidad de agua de la dimensión salud ambiental de manera oportuna. AGUA</t>
  </si>
  <si>
    <t>Simulacros cuantos</t>
  </si>
  <si>
    <t>Conformar un grupo de apoyo comunitario para seguimiento de Cancer de mama y Cervix,  HTA, DM , EPOC e Insuficiencia renal cronica en una de las tres localidades del distrito de Santa Marta, según priorización.</t>
  </si>
  <si>
    <t>Realizar el 100% de las acciones que promuevan la implementación de la estrategia escuelas saludables y espacio libres de humo de tabaco en las Instituciones Educativas Distrital.</t>
  </si>
  <si>
    <t>Apoyar la coordinación de  una (1) reunión de articulación de Alianza estratégica (y/o seguimiento) con la oficina del trabajo, el ICBF, el Dadma, Secretaría de Gobierno, Gremios y otros… para la protección de la salud de los trabajadores.</t>
  </si>
  <si>
    <t xml:space="preserve">Liderar la realización de diferentes actividades como visitas a personas naturales/ jurídicas e IPS de medicina laboral con licencias en Salud y seguridad en el trabajo (Resolución 4502 del 2012). </t>
  </si>
  <si>
    <t>Realizar una mesa de trabajo con previo aviso dirigido a  trabajadores informales sobre enfermedades de origen laboral y perdida capacidad laboral con enfoque de medicina laboral en articulación con los ediles, líderes social y alcaldes locales con previo aviso. (Presentar informe con análisis de Variables los primeros 5 días del mes siguiente.)</t>
  </si>
  <si>
    <t>Realizar 4  visitas mensuales de vigilancia médica orientada a detectar los factores de exposición a cáncer ocupacional del sector formal habilitados en REPS, consultorios odontológicos, centros de imagenología y radiología). (Presentar informe con análisis de Variables los primeros 5 días del mes siguiente.)</t>
  </si>
  <si>
    <t>Realizar acciones de  articulación con las 6 Administradora de riesgos laboral para la inclusión del sector informal de la economía.</t>
  </si>
  <si>
    <t xml:space="preserve">Realizar 4 cuatro   sensiblizaciones  mensuales  sobre deberes y derechos en la atencion en salud de la poblacion vulnerable con enfoque diferencial en clinicas, IPS y Eps del distrito. </t>
  </si>
  <si>
    <t>Realizar  6 charlas mensuales  en los colegios y lugares priorizados por el Distrito para  prevenir, mitigar y superar los riesgos ocupacionales específicos, identificando en grupos poblacionales vulnerables, priorizando los jóvenes trabajadores.</t>
  </si>
  <si>
    <t>Realizar una  (1) sensiblizacion mensual sobre exposicion de plagicidas, riesgo biologicos y ergonómicos, riesgos químico, riesgo psicosociales y accidentes  en los sectores priozados de la economia del sector informal (Agricultura, Ganaderia, Silvicultura y pesca, mineria, artesanos, manofacturas)</t>
  </si>
  <si>
    <t>04 - 1 - 5 2 1 2 - 20</t>
  </si>
  <si>
    <t>04 - 1 - 5 2 1 1 - 20</t>
  </si>
  <si>
    <t>Ejecutar acciones de promoción de la salud en la población indigena del distrito, de acuerdo con la concertación con las comunidades (Salud Ambiental)</t>
  </si>
  <si>
    <t>Ejecutar acciones de Gestión del riesgo en salud en la población indigena del distrito, de acuerdo con la concertación con las comunidades (Enfermedades no trasmisibles)</t>
  </si>
  <si>
    <t>Ejecutar acciones de promoción de la salud en la población indigena del distrito, de acuerdo con la concertación con las comunidades (Convivencia social y salud mental)</t>
  </si>
  <si>
    <t>Ejecutar acciones de promoción de la salud en la población indigena del distrito, de acuerdo con la concertación con las comunidades (Seguridad alimentaria y nutricional)</t>
  </si>
  <si>
    <t>04 - 1 - 5 2 3 4 3 - 32</t>
  </si>
  <si>
    <t>Ejecutar acciones de promoción de la salud en la población indigena del distrito, de acuerdo con la concertación con las comunidades (Salud sexual</t>
  </si>
  <si>
    <t>04 - 1 - 5 2 3 5 1 - 32</t>
  </si>
  <si>
    <t>04 - 1 - 5 2 3 5 2 - 32</t>
  </si>
  <si>
    <t>Monitorear y evaluar el PIC Distrital en el marco del proceso de Gestión de Intervenciones Colectivas definido.</t>
  </si>
  <si>
    <t>Garantizar la implementación del Modelo Integral de Atención en Salud (MIAS) y la Ruta integral de Atención en Salud (RIAS) en el Distrito de Santa Marta.</t>
  </si>
  <si>
    <t>Garantizar el cargue del 100% de las novedades correspondientes a la información de la Resolución 4505 del 2012 al Sistema Integral de Información de la Protección Social (SISPRO) de acuerdo a las directrices impartidas por el Ministerio de Salud y Protección Social.</t>
  </si>
  <si>
    <t xml:space="preserve">Realizar seguimiento a los planes de mejoramiento de las EAPB subsidiadas y ESE sobre el cumplimiento de promoción y prevención (de acuerdo a la normatividad vigente). </t>
  </si>
  <si>
    <t>04 - 1 - 5 2 3 9 1 - 32</t>
  </si>
  <si>
    <t>Ejecutar acciones de promoción de la salud en la población indigena del distrito, de acuerdo con la concertación con las comunidades (poblaciones vulnerables)</t>
  </si>
  <si>
    <t>Ejecutar acciones de gestión del riesgo en la población indigena del distrito, de acuerdo con la concertación con las comunidades Enfermedades trasmisibles -TB)</t>
  </si>
  <si>
    <t>Fortalecimiento de la Autoridad sanitaria</t>
  </si>
  <si>
    <t>Capacitación en RIAS y MIAS para el desarrollo de capacidades del personal de la Secretaria de Salud Distrital</t>
  </si>
  <si>
    <t xml:space="preserve">Realizar la actualización del ASIS 2019, de acuerdo con los lineamientos establecidos por la resolución 1536 de 2015, los formatos, guias, información y recomendaciones del Miisteriode Salud y protección Social </t>
  </si>
  <si>
    <t>Garantizar al 100% la implementación y operación del SIVIGLA en el Distrito de Santa Marta.</t>
  </si>
  <si>
    <t>Recolectar, consolidar y procesar el 100% de  la información contenida en los RIPS de las UPGD e UI del Distrito de Santa Marta, según lineamientos del Instituto Nacional de Salud - INS y Ministerio de Salud y Protección Social - MSPS.</t>
  </si>
  <si>
    <t>Formulación del perfil epidemiologico</t>
  </si>
  <si>
    <t>Realizar 100% de los COVECOM establecidos de acuerdo con las normas y los lineamientos vigentes en el Distrito de Santa Marta, con la finalidad de promover la movilización hacia la gestión de planes y respuestas integrales entre la comunidad, el sector salud y demás sectores intervinientes que permita el acompañamiento a las realidades de la comunidad.</t>
  </si>
  <si>
    <t>Garantizar la vigilancia epidemiológica del 100% de los eventos de interés en salud pública notificados en el Distrito de Santa Marta.</t>
  </si>
  <si>
    <t>Garantizar que el 100% de la información epidemiológica (respecto al comportamiento de los EISP objeto de vigilancia) generada por la SSD sea veraz y confiable, a través de la realización de ejercicios de correspondencia nominal entre la fuente de información SIVIGILA y otros registros relacionados.</t>
  </si>
  <si>
    <t>Realizar asistencia técnica al 100% EAPB, UPGD, UI, IPS, entre otros, priorizadas en el Distrito de Santa Marta, en temas relacionados con protocolos, indicadores de desempeño, metodologías de análisis, gestión del riesgo, investigación de brotes, BAI, correspondencia de fuentes, sistemas de alerta temprana, etc.</t>
  </si>
  <si>
    <t>Garantizar al 100% la implementación de la metodología de búsqueda activa institucional con base a la fuente de información RIPS, para el fortalecimiento de la vigilancia en salud pública en el territorio.</t>
  </si>
  <si>
    <t>Realizar el 100% de las búsquedas activas comunitarias programadas en el Distrito de Santa Marta con la finalidad de rastrear casos de EISP que no han sido atendidos por el sistema de salud.</t>
  </si>
  <si>
    <t>Desarrollar el 100% de las unidades de análisis de los casos de EISP generados en el Distrito de Santa Marta, según los lineamientos del INS y MSPS.</t>
  </si>
  <si>
    <t>Realizar el 100% de los informes de vigilancia epidemiológica de los EISP definidos en los lineamientos del INS.</t>
  </si>
  <si>
    <t>Gestion de insumos para la vigilancia en salud pública</t>
  </si>
  <si>
    <t>Plan de medio para monitoreo rapido de coberturas PAI</t>
  </si>
  <si>
    <t>04 - 1 - 5 2 1 3 - 20</t>
  </si>
  <si>
    <t>Implementar el Sistema De Emergencias Médicas articulando con todos los actores del sistema.</t>
  </si>
  <si>
    <t>Realizar 30 asistencias técnicas con la finalidad de fortalecer en Distrito de Santa Marta el programa Hospitales Seguros Frente a los Desastres.</t>
  </si>
  <si>
    <t>Realizar 150 vistas de IVC a los servicios de urgencias de las IPS privadas y públicas del Distrito, con el fin de verificar el cumplimiento y manejo del TRIAGE.</t>
  </si>
  <si>
    <t>Implementar el programa de salud mental en situación de emergencias y desastres del Distrito de Santa Marta.</t>
  </si>
  <si>
    <t>04 - 1 - 5 2 1 4 - 20</t>
  </si>
  <si>
    <t>Garantizar al 100% la ejecución de las acciones de referencia y contrarreferencia de pacientes hacia la red de prestación de servicios de salud por conceptos, urgencia emergencia o desastre.</t>
  </si>
  <si>
    <t>Diseñar e implementar el 100% de los planes de contingencia de urgencias, emergencias y desastres, requeridos durante las temporadas turísticas, eventos de aglomeración masiva y demás situaciones que lo ameriten</t>
  </si>
  <si>
    <t>Realizar una (1) visita de IVC bimensual a las nueve (9) EPS Subsidiadas del Distrito de Santa Marta con la finalidad de monitorear su desempeño en relación al aseguramiento y servicios suministrados a nivel territorial.</t>
  </si>
  <si>
    <t>Garantizar la ejecución al 100% del proceso de afiliación y reportes de novedades de las EAPB que operan en el Distrito de Santa Marta.</t>
  </si>
  <si>
    <t>Ejecutar mensualmente los procesos de validación de base de datos establecidos para la BDUA, según los lineamientos definidos en la Resolución 1344 de 2012.</t>
  </si>
  <si>
    <t>04 - 1 - 5 2 4 1 7 - 20</t>
  </si>
  <si>
    <t>Realizar el 100% de las visitas de inspección, vigilancia y control a los prestadores de servicios de salud, de acuerdo con el cronograma entregado al Ministerio de Salud y Protección Social.</t>
  </si>
  <si>
    <t>Ejecutar 120 asistencias técnicas a las IPS y ESE del Distrito de Santa Marta sobre la implementación del programa de tecno vigilancia.</t>
  </si>
  <si>
    <t>Desarrollar el 100% de las visitas previas a la habilitación solicitadas por los prestadores de servicios de salud del Distrito de Santa Marta.</t>
  </si>
  <si>
    <t>Ejecutar el 100% de las visitas de habilitación de las condiciones de servicios de salud, solicitas por las IPS y ESE del Distrito de Santa Marta.</t>
  </si>
  <si>
    <t>04 - 1 - 5 2 1 6 - 20</t>
  </si>
  <si>
    <t>Auditar el 100% de las facturas radicadas por las IPS y los recobros por las EPSS a la Secretaria de Salud Distrital dentro del tiempo señalado por la ley.</t>
  </si>
  <si>
    <t>04 - 1 - 5 2 1 5 - 20</t>
  </si>
  <si>
    <t>Albergue para el Tratamiento y Rehabilitación de Animales</t>
  </si>
  <si>
    <t>4 - 1 - 5 2 1 7 - 20</t>
  </si>
  <si>
    <t xml:space="preserve">Garantizar la prestación de servicios de salud para la población pobre no asegurada del distrito de Santa Marta </t>
  </si>
  <si>
    <t>04 - 1 - 5 2 2 1</t>
  </si>
  <si>
    <t xml:space="preserve">Garantizar la prestación de servicios de salud para la población pobre afiliada no incluida en POSasegurada del distrito de Santa Marta </t>
  </si>
  <si>
    <t>04 - 1 - 5 2 2 2</t>
  </si>
  <si>
    <t>Garantizar la  continuidad de afiliación de la población al regimen subsidiado en el Distrito de Santa Marta mediante una gestion efectiva  garantizando el acceso  al SGSSS.</t>
  </si>
  <si>
    <t>04 - 1 - 5 2 4 1</t>
  </si>
  <si>
    <r>
      <t xml:space="preserve">Implementar la estrategia pactos por la vida "saber vivir saber beber" </t>
    </r>
    <r>
      <rPr>
        <b/>
        <sz val="8"/>
        <rFont val="Calibri"/>
        <family val="2"/>
        <scheme val="minor"/>
      </rPr>
      <t>"YO CONTROLO LA RUMBA, ME QUEDO FIRME</t>
    </r>
    <r>
      <rPr>
        <sz val="8"/>
        <rFont val="Calibri"/>
        <family val="2"/>
        <scheme val="minor"/>
      </rPr>
      <t>"  dirigido a consumidores de riesgo o problemáticos de alcohol del Distrito de Santa Marta, para fortalecer espacios de convivencia que permite disminuir los efectos sociales y de Salud Pública asociados al consumo nocivo.</t>
    </r>
  </si>
  <si>
    <t>Afiches</t>
  </si>
  <si>
    <t>Acciones</t>
  </si>
  <si>
    <t>GSP - Planeación Integral en Salud</t>
  </si>
  <si>
    <t>GSP - Gestión del conocimiento</t>
  </si>
  <si>
    <t>GSP - Gestión de Insumos de interés en Salud Pública</t>
  </si>
  <si>
    <t>GSP - Coordinación Intersectorial</t>
  </si>
  <si>
    <t>GSP - Vigilancia en Salud Pública</t>
  </si>
  <si>
    <t>PIC - Vacunación antirrábica</t>
  </si>
  <si>
    <t>PIC - Educación y comunicación en salud</t>
  </si>
  <si>
    <t>PIC - Información en salud</t>
  </si>
  <si>
    <t>Realizar acciones que permitan evidenciar la situación del ambiente en cada una de las tres localidades del Distrito de Santa Marta.</t>
  </si>
  <si>
    <t>Lograr que la población del Distrito este informada sobre el seguimiento y las condiciones del ambiente.</t>
  </si>
  <si>
    <t>Realizar dos estrategías dirigidas a los actores del sector transporte en el Distrito de Santa Marta con el fin de modificar conductas.</t>
  </si>
  <si>
    <t>Mejorar la movilidad de la población.</t>
  </si>
  <si>
    <t>Implementar una estrategia anual de educación en salud ambiental en las Intituciones Educativas Distritales.</t>
  </si>
  <si>
    <t>Educar a la comunidad escolar de los IED del Distrito de Santa Marta sobre tematicas en salud.</t>
  </si>
  <si>
    <t>Implementar 2 estrategias que promuevan el mantenimiento de un habitat saludable con el fin de minimizar las enfermedades relacionadas con el ambiente en el Distrito de Santa Marta.</t>
  </si>
  <si>
    <t>A.2.2.23.3</t>
  </si>
  <si>
    <t>A.2.2.23.2.1</t>
  </si>
  <si>
    <t>A.2.2.23.4</t>
  </si>
  <si>
    <t>A.2.2.23.2.3</t>
  </si>
  <si>
    <t>A.2.2.23.2.2</t>
  </si>
  <si>
    <t>A.2.2.15.1</t>
  </si>
  <si>
    <t>A.2.2.15.2</t>
  </si>
  <si>
    <t>Fortalecer la autoridad sanitaria.</t>
  </si>
  <si>
    <t>Ejecutar dos estrategias que garanticen la implementacion de acciones de promoción y prevención sobre las alteraciones de salud bucal.</t>
  </si>
  <si>
    <t>Desarrollar el 100% de las acciones que promuevan el fortalecimiento del autocuidado en la comunidad y minimicen el riesgo de las enfermedades no transmisibles ENT y las alteraciones de la salud visual, bucal y auditiva.</t>
  </si>
  <si>
    <t>GSP - Participación Social</t>
  </si>
  <si>
    <t>GSP - Desarrollo de capacidades</t>
  </si>
  <si>
    <t>PIC - Tamizaje</t>
  </si>
  <si>
    <t>PIC - Jornadas de salud</t>
  </si>
  <si>
    <t>Recursos del esfuerzo propio departamental, municipal o distrital destinados al sector salud</t>
  </si>
  <si>
    <t>A.2.2.16.1</t>
  </si>
  <si>
    <t>A.2.2.16.2</t>
  </si>
  <si>
    <t>Adaptar e implementar nuevo modelo de atención integral en salud con equidad.</t>
  </si>
  <si>
    <t>Realizar el 100% de las acciones que permitan garantizar el acceso efectivo y de calidad a las estrategias dirigidas a promover la salud y gestionar el riesgo de las distintas formas de violencia, trastornos mentales y  convivencia y consumo de spa.</t>
  </si>
  <si>
    <t>Disminuir los índices de violencia en contra de la mujer.</t>
  </si>
  <si>
    <t>Implementar acciones de articulación transectorial para la vigilancia y control de las enfermedades de salud mental.</t>
  </si>
  <si>
    <t>Reducir los casos de suicidio en la población.</t>
  </si>
  <si>
    <t>Implementar un mecanismo anual que permita articular con las IED para tratar temas de salud mental.</t>
  </si>
  <si>
    <t>Contener la prevalencia de consumo de cualquier sustancia ilícita en el Distrito.</t>
  </si>
  <si>
    <t>Contener la prevalencia de consumo de cualquier sustancia ilícita en el Distrito</t>
  </si>
  <si>
    <t>Participar en las reuniones del  Sistema de Responsabilidad Penal  para Adolescentes (SRPA)  y  seguimiento a los casos reportados en la ruta de atención en salud, con énfasis en sustancias psicoactivas - SPA, que permita reducir o eliminar barreras de acceso en los servicios de salud.</t>
  </si>
  <si>
    <t>Implementar un mecanismo anual que permita articular con las comunidades para tratar temas de salud mental.</t>
  </si>
  <si>
    <t>Disminuir los índices de las distintas formas de violencia.</t>
  </si>
  <si>
    <t>Realizar una estrategia anual encaminada a promover la salud mental en el Distrito de Santa Marta.</t>
  </si>
  <si>
    <t>Ejecutar un mecanismo anual que generen seguimiento y control sobre las conductas de no violencia contra la mujer.</t>
  </si>
  <si>
    <t>Realizar seguimiento a los casos reportados  relacionados con la salud mental (intentos de suicidio y violencia de genero e intoxicaciones por consumo de sustancias psicoactivas).</t>
  </si>
  <si>
    <t>Desarrollar una acción anual que garantice minimizar el riesgo a la aparición de enfermedades de salud mental.</t>
  </si>
  <si>
    <t xml:space="preserve">Implementar anualmente el Programa  "Familias Fuertes, Amor y Límites"  a familias priorizadas de los estudiantes de las IED a través del Programa. </t>
  </si>
  <si>
    <t>Implementar una estrategias dirigida a minimizar los riesgos y promover el control del consumo de sustancias ilicitasen el Distrito de Santa Marta.</t>
  </si>
  <si>
    <t>Organizaciones</t>
  </si>
  <si>
    <t>Familias</t>
  </si>
  <si>
    <t>Unidad</t>
  </si>
  <si>
    <t>Campaña</t>
  </si>
  <si>
    <t>Plan de Medios</t>
  </si>
  <si>
    <t>PIC - Conformación y fortalecimiento de redes sociales, comunitarias, sectoriales e intersectoriales</t>
  </si>
  <si>
    <t>A.2.2.17.1</t>
  </si>
  <si>
    <t>A.2.2.17.2</t>
  </si>
  <si>
    <t>Impulsar el emprendimiento empresarial y la formalización del empleo.</t>
  </si>
  <si>
    <t>Desarrollar 4 estrategias anuales de promoción y prevención de la salud encaminadas a fortalecer en la comunidad hábitos alimentarios saludables y una correcta nutrición.</t>
  </si>
  <si>
    <t>Mejorar las condiciones de salud de la población menor de 5 años</t>
  </si>
  <si>
    <t>Promover el 100% de las actividades necesarias para garantizar que los actores del sistema ejecuten las estrategias que permitan un estado de nutrición adecuado.</t>
  </si>
  <si>
    <t>Mejorar la oferta alimentaria, el estado y calidad de los alimentarios.</t>
  </si>
  <si>
    <t>Ejecutar el 100% de las acciones necesarias para garantizar que los alimentos no causen daño al consumidor cuando se preparen o consuman de acuerdo con el uso al que se destinan.</t>
  </si>
  <si>
    <t>GSP - Inspección, Vigilancia y Control</t>
  </si>
  <si>
    <t>PIC - Caracterización social y ambiental</t>
  </si>
  <si>
    <t>A.2.2.18.1</t>
  </si>
  <si>
    <t>A.2.2.18.2</t>
  </si>
  <si>
    <t xml:space="preserve">Visita </t>
  </si>
  <si>
    <t>Dosis</t>
  </si>
  <si>
    <t>Niños</t>
  </si>
  <si>
    <t>Trabajadores</t>
  </si>
  <si>
    <t>Hacer seguimiento a los planes de mejoramiento generados en las unidades de analisis de los eventos morbilidad materna extrema (40%), mortalidad materna (100%) y perinatal (40%), mortalidad por violencia de género (100%) mortalidad por violencia sexual (100%) y mortalidad por VIH (100%) en el Comité de análisis, de acuerdo a los lineamientos del INS.</t>
  </si>
  <si>
    <t>Implementar el 100% de las acciones sectoriales y transectoriales para garantizar la salud sexual y reproductiva a través de la prevención y atención integral de calidad.</t>
  </si>
  <si>
    <t>Evitar la transmisión del VIH en la población del Distrito.</t>
  </si>
  <si>
    <t>Desarrollar 3 estrategias anuales que permitan el abordaje integral de la mujer antes, durante y despues del embarazo.</t>
  </si>
  <si>
    <t>Aumentar la asistencia de las madres gestantes a los contrales prenatales.</t>
  </si>
  <si>
    <t>Ejecutar 3 estrategias anuales que permitan fortalecer la atención y promoción de la salud sexual y reporductiva de adolescentes y jovenes.</t>
  </si>
  <si>
    <t>Reducir la mortalidad perinatal en el Distrito de Santa Marta.</t>
  </si>
  <si>
    <t>Realizar el 100% de las acciones que permitan garantizar la atención adecuada a las violencias de genero y violencias sexuales, asi mismo que el acceso efectivo y de calidad a las estrategias dirigida a minimizar el riesgo.</t>
  </si>
  <si>
    <t>Minimizar la tasa de mortalidad por cáncer de cuello uterino.</t>
  </si>
  <si>
    <t>Implementar acciones de promoción de la salud y prevención de la enfermedad con el fin empoderar a la población sobre sus derechos sexuales, sexualidad y reproducción.</t>
  </si>
  <si>
    <t>Disminuir la mortalidad materna en las mujeres en edad fértil.</t>
  </si>
  <si>
    <t>Realizar seguimiento al Sistema de la Vigilancia de la Mortalidad Materna en la Web (SVMMW) y verificar la notificación semanal en articulación con el referente de vigilancia del evento.</t>
  </si>
  <si>
    <t>Realizar dos (2) reuniónes de socialización del Modelo de Servicios Amigables a las IPS y Centros de Salud, con el fin de promover el aumento de los servicios en el Distrito.</t>
  </si>
  <si>
    <t>Mujeres</t>
  </si>
  <si>
    <t>Red de Apoyo</t>
  </si>
  <si>
    <t>Secciones</t>
  </si>
  <si>
    <t>Ejecutar acciones de gestión del riesgo en salud dirigidas a la población indigena del distrito, de acuerdo con la concertación con las comunidades (Salus Sexual y Reproductivas)</t>
  </si>
  <si>
    <t>4. Recursos del Esfuerzo Propio Territorial</t>
  </si>
  <si>
    <t>1. Recursos Provenientes del Sistema General de Participaciones (SGP), los estimará el MSPS a cada Entidad Territorial conforme  a la Ley 715 de 2001</t>
  </si>
  <si>
    <t>A.2.2.19.1</t>
  </si>
  <si>
    <t>A.2.2.19.2</t>
  </si>
  <si>
    <t>Mejorar las condiciones de saneamiento basico asi como la respuesta del Sector Salud para la prevención de los riesgos ambientales.</t>
  </si>
  <si>
    <t>Realizar el 100% de las acciones que permitan garantizar el acceso efectivo y de calidad a las estrategias dirigidas a promover la salud y gestionar el riesgo de la Tuberculosis.</t>
  </si>
  <si>
    <t>Ejecutar el 100% de las actividades que promuevan la gestión integral para la promoción, prevención y control de la salud sobre las enfermedad de Hansen.</t>
  </si>
  <si>
    <t>Lograr que el Distrito mantenga los minimos niveles de mortalidad por Lepra.</t>
  </si>
  <si>
    <t>Realizar 4 visitas de seguimiento a las IPS, que tengan un porcentaje de conversión bacteriológica al segundo mes, inferior al 80%. Tb o Lepra?</t>
  </si>
  <si>
    <t>Garantizar que la tasa de mortalidad por tuberculosis en el Distrito de Santa Marta no aumente.</t>
  </si>
  <si>
    <t>Implementar una estatregia anual de IEC sobre las enfermedades emergentes, re-emergentes y desatendidas; digida a los estudiantos de las Instituciones Educativas Distritales.</t>
  </si>
  <si>
    <t>Promover la educación en salud en la población escolarizada del Distrito de Santa Marta.</t>
  </si>
  <si>
    <t>2. Transferencias en salud del Ministerio de Salud y Protección Social (MSPS)</t>
  </si>
  <si>
    <t>Recursos del Ministerio de Salud y Protección Social transferidos a las entidades territoriales</t>
  </si>
  <si>
    <t>A.2.2.20.2.1</t>
  </si>
  <si>
    <t>A.2.2.20.2.2</t>
  </si>
  <si>
    <t>GSP - Gestión de las Intervenciones colectivas</t>
  </si>
  <si>
    <t>Estudiantes</t>
  </si>
  <si>
    <t>Caracterización</t>
  </si>
  <si>
    <t>Informe</t>
  </si>
  <si>
    <t>Charlas</t>
  </si>
  <si>
    <t>Reunión</t>
  </si>
  <si>
    <t>Implementar dos estrategias para garantizar la entrega adecuada de los biologicos a los distintos puntos de vacunación existentes en el Distrito de Santa Marta.</t>
  </si>
  <si>
    <t>Promover la cobertura de Plan Ampliado de Inmunización</t>
  </si>
  <si>
    <t>Ejecutar el 100% de las acciones que garanticen la cobertura en todos los biológicos que hacen parte del esquema nacional, en las poblaciones objeto del programa.</t>
  </si>
  <si>
    <t>Realizar el 100% de las acciones que permitan prevenir, controlar o minimizar los riesgos que propician la aparición de las enfermedades prevenibles por vacunas.</t>
  </si>
  <si>
    <t>Desarrollar el 100% de las actividades que garanticen la implementación del Sistema de Información Nominal del Plan Ampliado de Inmunizaciones - PAI en el Distrito de Santa Marta.</t>
  </si>
  <si>
    <t>A.2.2.20.1</t>
  </si>
  <si>
    <t>Transferencias ETV Funcionamiento</t>
  </si>
  <si>
    <t>A.2.2.20.3.1</t>
  </si>
  <si>
    <t>PIC - Insumos</t>
  </si>
  <si>
    <t>Realizar el 100% de las acciones que permitan garantizar el acceso efectivo y de calidad a las estrategias dirigidas a promover la salud y gestionar el riesgo de las enfermedades transmitidas por vectores y otras condiciones endemoepidemicas.</t>
  </si>
  <si>
    <t>Lograr que el Distrito mantenga los minimos niveles de mortalidad por enfermedades trasmitidas por vectores</t>
  </si>
  <si>
    <t>Desarrollar dos (2) acciones que garanticen minimizar el riesgo a la aparición de enfermedades trasmitidas por vectores.</t>
  </si>
  <si>
    <t>Garantizar que la tasa de mortalidad por malaria en el Distrito de Santa Marta no aumente.</t>
  </si>
  <si>
    <t>Realizar 2 estrategias anuales de promoción de la salud encaminadas a fortalecer en la comunidad acciones propias para el control de las ETV.</t>
  </si>
  <si>
    <t>Reducir la tasa de mortalidad por dengue.</t>
  </si>
  <si>
    <t>Ejecutar una estrategia anual que permita fomentar el conocimiento sobre el Sistema de Riesgos Laborales en el Distrito de Santa Marta.</t>
  </si>
  <si>
    <t>Mejorar las condiciones laborales del trabajador informal en el Distrito de Santa Marta.</t>
  </si>
  <si>
    <t>Desarrollar una estrategia anual que permita identificar a los trabajadores informales en el Distrito en zonas priorizadas.</t>
  </si>
  <si>
    <t xml:space="preserve">Mejorar la cobertura de afiliación a riesgos laborales </t>
  </si>
  <si>
    <t>Promover una estrategia anual que logre definir acciones de forma articulada con los demás actores del gremio, para prevenir las enfermedades laborales en la población trabajadora formal e informal.</t>
  </si>
  <si>
    <t xml:space="preserve">Reducir la tasa de mortalidad por accidentes laborales </t>
  </si>
  <si>
    <t>Implementar el 100% de las acciones que mejoren las condiciones de salud y medio ambiente de la población trabajadora del Distrito a través de la prevención de los riesgos laborales y ocupacionales.</t>
  </si>
  <si>
    <t>Implementar el 100% de las acciones que permitan fortalecer la determinación del origen de la enfermedad, su causalidad y su registro en el sistema de información en salud.</t>
  </si>
  <si>
    <t>A.2.2.21.2</t>
  </si>
  <si>
    <t>A.2.2.21.1</t>
  </si>
  <si>
    <t>Realizar una capacitación en AIEPI Clinico que permita desarrollar las capacidades de los profesionales en salud del Distrito de Santa Marta.</t>
  </si>
  <si>
    <t>Implementar acciones encaminadas al reconocimiento, restitución y preservación de los derechos de equidad de genero.</t>
  </si>
  <si>
    <t>Reducir las inequidades de género en salud con participación social y articulación intersectorial.</t>
  </si>
  <si>
    <t>Implementar 4 estrategias que permitan garantizar la calidad de vida del adulto mayor.</t>
  </si>
  <si>
    <t>Garantizar la calidad de vidad de las personas mayores en las generaciones actuales y futuras.</t>
  </si>
  <si>
    <t>Garantizar la atención en salud con enfoque diferencial a las victimas del conflicto</t>
  </si>
  <si>
    <t>Implementar una estrategia anual que permita desarrollar las capacidades de las EAPB y ESE del Distrito de Santa Marta sobre la atención con enfoque diferencial hacia las victimas del conflicto armado.</t>
  </si>
  <si>
    <t>Ejecutar dos estrategias que garanticen la implementacion de acciones de promoción y prevención dirigidas a los niños, niñas y adolescentes.</t>
  </si>
  <si>
    <t>Reducir la carga de la enfermedad en los niños, niñas y asolescentes del Distrito de Santa Marta.</t>
  </si>
  <si>
    <t>Realizar el 100% de las acciones que permitan garantizar el acceso efectivo y de calidad a las estrategias dirigidas a gestionar el riesgo y promover la salud de los niños, niñas y adolescentes.</t>
  </si>
  <si>
    <t>Reducir el numero de casos de mortalidad general en la población indigena</t>
  </si>
  <si>
    <t>Implementar una estrategia anual de promoción de la salud con el fin de fortalecer a las pobalcion etnica en acciones propias para el cuidado de la salud.</t>
  </si>
  <si>
    <t>Prevenir la discapacidad en la población del Distrito de Santa Marta</t>
  </si>
  <si>
    <t>Ejecutar dos actividades anuales dirigidas a lograr la garantia de los derechos de las personas en condicion de discapacidad.</t>
  </si>
  <si>
    <t>Implementar el 100% de las acciones que promueban la inclusión social de las personas con discapacidad.</t>
  </si>
  <si>
    <t>Ejecutar el 100% de las acciones planeadas dirigidas a la Población con alteraciones permanentes para promover el acceso oportuno a la prestación de servicios integrales de salud.</t>
  </si>
  <si>
    <t>Desarrollar acciones que garanticen minimizar el riesgo a la aparición de enfermedades en niños, niñas y adolescentes del Distrito de Santa Marta.</t>
  </si>
  <si>
    <t>Realizar 2 estrategias anuales de promoción de la salud encaminadas a fortalecer en la comunidad en acciones propias para proteger la salud de los niños, niñas y adolescentes.</t>
  </si>
  <si>
    <t>A.2.2.22.1</t>
  </si>
  <si>
    <t>A.2.2.23.5</t>
  </si>
  <si>
    <t>Socialización</t>
  </si>
  <si>
    <t>Sencibilizaciones</t>
  </si>
  <si>
    <t>Lideres</t>
  </si>
  <si>
    <t>Movilización</t>
  </si>
  <si>
    <t>Mesa de Trabajo</t>
  </si>
  <si>
    <t>Realizar una mesa tecnica en las playas del Distrito para el mejoramiento de las condiciones laborales de la poblacion informal estacionaria y/o ambulante.</t>
  </si>
  <si>
    <t>Bodega</t>
  </si>
  <si>
    <t>Investigación</t>
  </si>
  <si>
    <t>Insumos</t>
  </si>
  <si>
    <t>Elementos</t>
  </si>
  <si>
    <t>Lograr la implementación del Sistema de Emeregencias Medicas en el Distrito de Santa Marta.</t>
  </si>
  <si>
    <t>Lograr una atención oportuna a las emergencias y desastres.</t>
  </si>
  <si>
    <t>Desarrollar acciones de capacitación, asistencia técnica y asesoría en planeación, vigilancia, monitoreo y supervisión de la respuesta a las emergencias y desastres.</t>
  </si>
  <si>
    <t>Preparar la respuesta ante situaciones de emergencio y/o desastres naturales.</t>
  </si>
  <si>
    <t>Implementar una estrategia anual que permita garantizar la atención de las contingencias que puedan afectar la salud de la población.</t>
  </si>
  <si>
    <t>Implementar acciones que garanticen la atención de la población del Distrito de Santa Marta durante las urgencias, emergencias o desastres.</t>
  </si>
  <si>
    <t>Realizar el 100% de las acciones que permitan a las instituciones públicas, privadas y a la comunidad responder de manera eficiente y oportuna en las situaciones de urgencias, emergencias y desastres.</t>
  </si>
  <si>
    <t>Sistema</t>
  </si>
  <si>
    <t>GSP - Gestión de la prestación de servicios individuales</t>
  </si>
  <si>
    <t>A.2.2.23</t>
  </si>
  <si>
    <t>Garantizar la ejcución anual del Plan de Intervenciones Colectivas del Distrito de Santa Marta.</t>
  </si>
  <si>
    <t>Aumentar el acceso de la población a la oferta institucional de la Secretaria de Salud.</t>
  </si>
  <si>
    <t>Garantizar al 100% la vigilancia de las acciones de promoción y prevención del Distrito de Santa Marta.</t>
  </si>
  <si>
    <t>Aumentar la vigilancia de las acciones de promoción y prevención en el EAPB del Distrito.</t>
  </si>
  <si>
    <t>Implementar el 100% de los mecanismos definidos por el MSPS e INS para la adquisición, manejo y desarrollo de la información.</t>
  </si>
  <si>
    <t>Garantizar una infomación oportuna y las evidencias sobre desigualdades sociales que nos permitan orientar las politicas e intervenciones a grupos vulnerables.</t>
  </si>
  <si>
    <t>Implementar dos estrategias para el desarrollo de las capacidades del talento humano de la Secretaria de Salud.</t>
  </si>
  <si>
    <t>Mejorar la Inspeccion, Vigilancia y Control en las enfermedades de interes en Salud Publica.</t>
  </si>
  <si>
    <t>Desarrollar el 100% de las acciones que garanticen el flujo continuo de información de interés requerida por el sistema de vigilancia en salud pública del Distrito de Santa Marta.</t>
  </si>
  <si>
    <t>Partcipar en el 100% de los concejos y comites que permitan el fortalecimiento autoridad sanitaria.</t>
  </si>
  <si>
    <t>A.2.2.23.1</t>
  </si>
  <si>
    <t>04 - 1 - 5 2 3 9 6 - 32</t>
  </si>
  <si>
    <t>04 - 1 - 5 2 3 9 2 5 - 32</t>
  </si>
  <si>
    <t>A.2.2.23.2.4</t>
  </si>
  <si>
    <t>Auditar el 100% de las EPS - S, acorde a los lineamientos de orden nacional.</t>
  </si>
  <si>
    <t>Garantizar la cobertura universal en salud a la población del Distrito</t>
  </si>
  <si>
    <t>Ejecutar mecanimos que permitan lograr la efectiva afiliación al SGSSS de la población del Distrito de Santa Marta</t>
  </si>
  <si>
    <t>Implementar una estrategia anual para ligrar el goce efectivo de los servicios de salud.</t>
  </si>
  <si>
    <t>Realizar 4 estrategias que promuevan el mejoramiento de la prestación de los servicios en las instituciones de salud del Distrito.</t>
  </si>
  <si>
    <t>Garantizar que la población reciba una atención en salud con calidad</t>
  </si>
  <si>
    <t>Lograr que el 100% de los servicios prestados hallan sido auditados.</t>
  </si>
  <si>
    <t>Garantizar que la población reciba una atención en salud con calidad.</t>
  </si>
  <si>
    <t>SGP - Prestacion de Servicios</t>
  </si>
  <si>
    <t>04 - 1 - 5 2 3 9 7 - 20</t>
  </si>
  <si>
    <t>Urbano
 rural</t>
  </si>
  <si>
    <t>Trabajadores formales cubiertos por el SGSSS en el trabajo</t>
  </si>
  <si>
    <t>Primera infanca, infancia, adolescencia, juventud, adultez y vegez</t>
  </si>
  <si>
    <t xml:space="preserve">Personas </t>
  </si>
  <si>
    <t xml:space="preserve">Urbano
</t>
  </si>
  <si>
    <t>IPS</t>
  </si>
  <si>
    <t>Primera infancia</t>
  </si>
  <si>
    <t>Primera infancia e infancia</t>
  </si>
  <si>
    <t>Primera infancia , infancia y adolescencia</t>
  </si>
  <si>
    <t>Primera Infancia e 
Infancia</t>
  </si>
  <si>
    <t>Rural</t>
  </si>
  <si>
    <t xml:space="preserve">
Adolescencia
Juventud
Adultez
</t>
  </si>
  <si>
    <t>Primera infancia, infancia
Adolescencia
Juventud
Adultez
y vejez</t>
  </si>
  <si>
    <t xml:space="preserve">Urbano
 </t>
  </si>
  <si>
    <t xml:space="preserve">
Adolescencia
Juventud
Adultez
y vejez</t>
  </si>
  <si>
    <t xml:space="preserve">
Adolescencia
Juventud
</t>
  </si>
  <si>
    <t xml:space="preserve">
Adolescencia
</t>
  </si>
  <si>
    <t xml:space="preserve">
Infancia, adolescencia
Juventud
</t>
  </si>
  <si>
    <t>Comunidad en general</t>
  </si>
  <si>
    <t>Urbano Rural</t>
  </si>
  <si>
    <t>Adolescencia, juventud, adultez y vejez</t>
  </si>
  <si>
    <t xml:space="preserve">Urbano </t>
  </si>
  <si>
    <t>Juventud, adultez y vejez</t>
  </si>
  <si>
    <t xml:space="preserve">Adolescencia, adultez </t>
  </si>
  <si>
    <t>Primera infancia, infancia,  adolescencia, juventud, adultez y vejez</t>
  </si>
  <si>
    <t>Adolescencia y adultez</t>
  </si>
  <si>
    <t>Adolescencia, juventud y adultez</t>
  </si>
  <si>
    <t>Personas trabajadoras con discapacidad</t>
  </si>
  <si>
    <t>Primera infancia, infancia,  adolescencia, juventud y adultez</t>
  </si>
  <si>
    <t>Primera infancia, infancia,  adolescencia</t>
  </si>
  <si>
    <t>Primera infancia, infancia</t>
  </si>
  <si>
    <t>familias</t>
  </si>
  <si>
    <t>Trabajadores formales e IPS</t>
  </si>
  <si>
    <t xml:space="preserve">
Adolescencia</t>
  </si>
  <si>
    <t xml:space="preserve">
Adolescencia
Juventud
Adultez
Vejez</t>
  </si>
  <si>
    <t>Realizar una (1) visita de Asistencia Técnica al 100% de las EPS para realizar seguimiento a los lineamientos programaticos de tuberculosis y lepra.</t>
  </si>
  <si>
    <t>Realizar trimestralmente en coordinación con Vigilancia Epidemiológica el análisis de la situación de TB y de Lepra (indicadores) a nivel Distrital.</t>
  </si>
  <si>
    <t xml:space="preserve">Elaborar el informe de gestión de la dimensión, con análisis, soportes y evidencias fotográficas de las actividades. </t>
  </si>
  <si>
    <t xml:space="preserve">Realizar una (1) visita a las IPS para verificar la  inclusión de la TB en la historia clínica de AIEPI y la cobertura de asesoría y oferta de prueba voluntaria de VIH, recolectar la Información trimestral de actividades de bacteriología de lepra. </t>
  </si>
  <si>
    <t>Realizar una (1) visita de seguimiento a la Red de laboratorios (públicos y privados) que utilizan sistemáticamente el cultivo como método de diagnóstico y seguimiento de casos y a los que  participan en la Evaluación Externa del Desempeño de la Baciloscopia y verificar Asistencia técnica por parte del LSPD cumpliendo los lineamientos (Hacer énfasis a los laboratorios de salud en la importancia de la articulación con los programas TB y Lepra.</t>
  </si>
  <si>
    <t>Realizar visitas a pacientes de TB y lepra con problemas de adherencia al tratamiento y en condicion de abandono del tratamiento para motivarlos al reingreso al programa</t>
  </si>
  <si>
    <t>Realizar seguimiento a las poblaciones vulnerables para identificar barreras que impiden el acceso a servicios de diagnóstico y tratamiento de tuberculosis y Lepra.</t>
  </si>
  <si>
    <t>Realizar cuatro (4) charlas mensuales por cada poblacion sobre Tuberculosis y Lepra a población vulnerable (desplazados, población privada de la libertad, hogares geriátricos y poblaciones marginales).</t>
  </si>
  <si>
    <t>Realizar una (1) capacitacion mensual sobre diferentes aspectos del control de la Tuberculosis y Lepra,  que permitan involucrar a pacientes y grupos de pacientes a que participen  en actividades educativas dirigidas a la comunidad o en el COVECOM, en las diferentes localidades georreferenciadas con mayor carga de la enfermedad dentro del Distrito (estrategia de DOTS comunitario).</t>
  </si>
  <si>
    <t>Realizar una (1) reunion mensual para acercamientos con la sociedad civil a través de grupos organizados y/o empresas públicas y privadas y EAPB a nivel local, con el fin de apoyar en los procesos de planificación y seguimiento de las acciones del Programa de Tuberculosis y Lepra con énfasis en la población mas vulnerable (gestionar con las EAPB estrategias para minimizar costo-movilización, implementar tratamientos casa a casa para casos especiales, realizar seguimiento a los compromisos).</t>
  </si>
  <si>
    <t>Laborl</t>
  </si>
  <si>
    <t>Primera infancia, infancia, Adolescencia
Juventud
Adultez
Vejez</t>
  </si>
  <si>
    <t>Juventud</t>
  </si>
  <si>
    <t>Urbano rural</t>
  </si>
  <si>
    <t xml:space="preserve">Realizar tamizaje a 5000 personas mayores de 18 años, incluido la población migrante, para identificar riesgos cardiovasculares,  metabólicos, enfermedades respiratorias obstructivas y renales, y remitirlos a las EAPB-EPS. </t>
  </si>
  <si>
    <t>Acompañar la identificacion y caracterizacion de los criaderos productivos y positivos para Dengue y Malaria. Realizar Georrefenciación e intervencion de criaderos.</t>
  </si>
  <si>
    <t>Realizar (2) asistencia técnica a las EAPB subsidiadas y ESE en el distrito sobre proceso de implementación y ejecución del nuevo modelo de atención integral en salud en las rutas de obligatorio cumplimiento.</t>
  </si>
  <si>
    <t>Realizar 500 asistencias técnicas a los colegios, hoteles entre otros, en temas de la elaboración de los planes de emergencia y desastres.</t>
  </si>
  <si>
    <t>Seguimientos</t>
  </si>
  <si>
    <t>At</t>
  </si>
  <si>
    <t>Actualización</t>
  </si>
  <si>
    <t>Plan de medios</t>
  </si>
  <si>
    <t>Validación</t>
  </si>
  <si>
    <t>Asistenia técnica</t>
  </si>
  <si>
    <t>Ejecutar 120 asistencias técnicas mensuales a los prestadores de servicios de salud del Distrito de Santa Marta sobre el Programa de Auditoria para el Mejoramiento de la Calidad de la Atención en Salud - PAMEC.</t>
  </si>
  <si>
    <t>Albergue</t>
  </si>
  <si>
    <t xml:space="preserve">Realizar seguimiento y análisis al cumplimiento de las intervenciones de protección específica y detección temprana de las EAPB (de acuerdo a la normatividad vigente) en articulación con los integrantes de las diferentes dimensiones de salud pública y el área de auditoria de calidad. </t>
  </si>
  <si>
    <t>04 - 1 - 5 2 3 9 2 4 - 32</t>
  </si>
  <si>
    <t xml:space="preserve">04 - 1 - 5 2 3 9 3 - 32 </t>
  </si>
  <si>
    <t>Desarrollar sistematización, socialización de informes para difundir experiencias significativas de Salud Ambiental</t>
  </si>
  <si>
    <t>04 - 1 - 5 2 3 9 5 - 32</t>
  </si>
  <si>
    <t>04 - 1 - 5 2 3 9  5 - 32</t>
  </si>
  <si>
    <t>Seguimiento a las EAPB e IPS en los programas de la dimensión vida saludable y condiciones no transmisibles (salud visual, auditiva, cancer de mama, cervix y menores de 18 años y demás)</t>
  </si>
  <si>
    <t>Gestión Programática de la Salud Publica</t>
  </si>
  <si>
    <t>04 - 1 - 5 2 3 9 4 - 32</t>
  </si>
  <si>
    <t>SGP - Salud Pública Vigencia fututa</t>
  </si>
  <si>
    <t>Gestión Programática de la Salud Publica (Vigencia Futura)</t>
  </si>
  <si>
    <t>Garantizar la vigilancia epidemiológica del 100% de los eventos de interés en salud pública notificados en el Distrito de Santa Marta, durante el mes de enero.</t>
  </si>
  <si>
    <t>SGP - Salud Pública Vigencia futura</t>
  </si>
  <si>
    <t>04 - 1 - 5 2 3 9 2 6 - 32</t>
  </si>
  <si>
    <t>GSP - Otros gastos de Vigilancia en Salud Pública</t>
  </si>
  <si>
    <t>Realizar el 100% de intervenciones y acciones pre hospitalarias y planes de emergencias durante el mes de enero</t>
  </si>
  <si>
    <t>04 - 1 - 5 2 1 10 - 20</t>
  </si>
  <si>
    <t>04 - 1 - 5 2 1 8 - 46</t>
  </si>
  <si>
    <t>Realizar seguimiento a: 1. La vacunación en el Distrito con todos los biologicos, censo de población infantil a riesgo para ser incluida en estrategia PAI (reporte mensual de coberturas), durante el mes de enero</t>
  </si>
  <si>
    <t>SGP - Salud Pública Vigencia fututra</t>
  </si>
  <si>
    <t>Ejecutar unseguimiento a las acciones adelantadas con niños, niñas, adolescentes y vejez, lo mismo que victimas de la violencia.</t>
  </si>
  <si>
    <t>Numero</t>
  </si>
  <si>
    <t>Primera infancia, infancia,  adolescencia,  y vejez</t>
  </si>
  <si>
    <t xml:space="preserve">Implementar el programa de entornos sludables en las tres localidades del distrito con acciones de IVC (saneamiento básico, espacios físicos limpios y adecuados, redes de apoyo para lograr ámbitos psicosociales sanos y seguros, exentos de violencia (abuso físico, verbal y emocional). </t>
  </si>
  <si>
    <t>DISTRITO DE SANTA MARTA</t>
  </si>
  <si>
    <t>SECRETARIA DE SALUD DISTRITAL</t>
  </si>
  <si>
    <t xml:space="preserve">Realizar visitas y seguimientos a establecimientos de interés sanitario vigilados y controlados, en un 80% para aquellos de alto riesgo, y en un 40% para aquellos de bajo riesgo, según censo: en  expendio, almacenamiento y transporte de alimentos. </t>
  </si>
  <si>
    <t xml:space="preserve">Realizar la toma de muestras de alimentos y bebidas de alto y bajo riesgo en los establecimientos de interés sanitario. </t>
  </si>
  <si>
    <t>Realizar seguimiento a los casos de denustrición aguda, moderada o severa en menores de 5 años notificados en el Distrito, asi mismo que garantizar la administración de la formula F75 intrahospitalaria y continuidad con FTLC (Formula Terapeutica Lista para el Consumo). Llevar inventario de las formulas según los lineamientos del MSPS.</t>
  </si>
  <si>
    <t xml:space="preserve">Ejecutar visita de monitoreo trimestral  a las EAPB subsidiadas y contributivas para verificar la aplicación de guías de atención integral a la desnutrición, obesidad, bajo peso al nacer y guías alimentarias para la población colombiana. </t>
  </si>
  <si>
    <t>Realizar  visita semestral de seguimiento a la ESE Alejandro Prospero Reverend en la implementaciòn de la Estrategia IAMII.</t>
  </si>
  <si>
    <t>Realizar visita semestral de Asistencia técnica al banco de leche humana del Hospital Universitario Julio Mendez Barreneche.</t>
  </si>
  <si>
    <t xml:space="preserve">Realizar una visita semestral a cada una de las escuelas de gastronomia del Distrito de Santa Marta (CBN y SENA, entre otros) con el fin de estimular la inclusión de la catedra de nutrición que permita sencibilizar a los estudiantes sobre la alimentación saludable y estimular proyectos de investigación que logren productos inocuos con calidad nutricional (bajos en sodio, azúcares añadidos y grasas) y a su vez sensorialmente atractivos. </t>
  </si>
  <si>
    <t xml:space="preserve">Realizar y atender visitas para los Casos notificados de ETAS, en coordinación con el área de vigilancia epidemiológica, en cumplimiento de los lineamientos, protocolos y directrices trazados por el Instituto Nacional de Salud. (Por demanda). </t>
  </si>
  <si>
    <t xml:space="preserve">Realizar una visita trimestral de inspección, vigilancia y control a cada una de las personas jurídicas y naturales capacitadoras en Buenas Prácticas de Manufactura (BPM) y a Empresas que adoptan programas de BPM del Distrito de Santa Marta, para validar el cumplimiento de la resolución 006 del 30 de Enero de 2017. </t>
  </si>
  <si>
    <t xml:space="preserve">Realizar una jornada de vacunacion masiva canina y felina en el Distrito de Santa Marta. </t>
  </si>
  <si>
    <t xml:space="preserve">Realizar una jornada mensual de orientación a los establecimientos generadores de residuos y su impacto en la atencion en salud y las actividades donde se usan y almacenan sustancias o productos químicos. </t>
  </si>
  <si>
    <t xml:space="preserve">Coordinación las visitas para la atención de  los Casos notificados de intoxicación por sustancias toxicas. </t>
  </si>
  <si>
    <r>
      <t>Implementar la estrategia de movilidad segura  según los lineamientos del MSPS.</t>
    </r>
    <r>
      <rPr>
        <sz val="8"/>
        <color rgb="FFFF0000"/>
        <rFont val="Calibri"/>
        <family val="2"/>
        <scheme val="minor"/>
      </rPr>
      <t xml:space="preserve"> </t>
    </r>
  </si>
  <si>
    <t xml:space="preserve">Ejecutar la identificación mensual de los eventos relacionados con calidad de aire, en coordinación con el área de vigilancia epidemiológica. </t>
  </si>
  <si>
    <t xml:space="preserve">Implementar actividades promocionales y preventivas en los distintos entornos para ofrecer protección frente a las amenazas para su salud y capacidades para identificar los riesgos y actuar oportunamente frente ellos. </t>
  </si>
  <si>
    <t>Coordinar las acciones de implementación y ejecución de la estrategia Entornos Saludables en el Distrito de Santa Marta, según los barrios priorizados.</t>
  </si>
  <si>
    <t xml:space="preserve">Atender el 100% de las emergencias que se presenten a pasajeros y tripulantes en los puntos de entrada. </t>
  </si>
  <si>
    <t>Coordinar la verificación de las condiciones necesarias para la expedición de los certificados de exención de control de sanidad a bordo que le sean solicitados (Consolidar la información).</t>
  </si>
  <si>
    <r>
      <t>Notificar a Salud distrital, al CNE del MSPS los eventos de interés en salud pública que se presenten en los terminales portuarios</t>
    </r>
    <r>
      <rPr>
        <sz val="8"/>
        <color rgb="FFFF0000"/>
        <rFont val="Calibri"/>
        <family val="2"/>
        <scheme val="minor"/>
      </rPr>
      <t xml:space="preserve">.  </t>
    </r>
  </si>
  <si>
    <t xml:space="preserve">Realizar un ejercicio de simulación en puntos de entrada, como mecanismo permanente de evaluación de la respuesta, articulando con los demás programas de la Dimensión de Salud Ambiental y en Centro Regulador de Urgencias y Emergencias. </t>
  </si>
  <si>
    <t>Coordinar y consolidar  el desembarco de tripulantes y/o pasajeros con casos sospechosos o no de patologías de interés en salud  pública de índole internacional en las motonaves, el traslado de los mismos para la atención médica pertinente y el seguimiento en las UPGD.</t>
  </si>
  <si>
    <t>Coordinar la programación de muestreo mensual para calidad de agua.</t>
  </si>
  <si>
    <t xml:space="preserve">Coordinar el  seguimiento de visita y seguimiento al 100% de los casos relacionados con enfermedades zoonoticas de acuerdo con los casos notificados. </t>
  </si>
  <si>
    <t xml:space="preserve">Realizar plan de visita y seguimiento al 100% de los casos relacionados con enfermedades zoonoticas de acuerdo con los casos notificados. </t>
  </si>
  <si>
    <t>Realizar toma de muestra  de calidad del agua para consumo humano ( incluye piscinas) en el Distrito de Santa Marta.</t>
  </si>
  <si>
    <t>Participar con las autoridades Policivas y Ambientales en el control de animales callejeros,  jornadas de control de roedores, control del caracol gigante africano según programación en áreas priorizadas o donde se presenten casos.</t>
  </si>
  <si>
    <t xml:space="preserve">Realizar cuatro jornadas de aprendizaje de tenencia responsable de animales de compañía, dirigida a niños de los grados 4° y 5° de las IED priorizadas de la zona rural del Distritro de Santa Marta. </t>
  </si>
  <si>
    <t>Vigilar el 80% de los establecimientos de interés sanitario en salud de alto riesgo y un 40% para los de bajo riesgo, según censo. (establecimientos comerciales, de vivienda transitoria, vivienda permanente, educativos, industriales, de diversión pública, de espectaculo público, cuartelarios, carcelarios, hospitalarios, sistemas de suministros y puntos de entrada y Ley 1335 de 2009). por medio del método del barrido).</t>
  </si>
  <si>
    <t>Coordinación la expedición del 100% de solicitudes de servicios relacionados con funerarias y cementerios.</t>
  </si>
  <si>
    <t xml:space="preserve">Realizar una capacitación integral trimestral  a los técnicos que realizan labores de inspección, vigilancia y control. </t>
  </si>
  <si>
    <t xml:space="preserve">Aplicar medida sanitaria de seguridad al 100% de los establecimientos que incumplan la normativa sanitaria. </t>
  </si>
  <si>
    <t>Liderar y participar en el  Consejo Territorial de Salud ambiental - COTSA   en el comité de sanidad portuaria, así como en otros comités o mesas de trabajo requeridas por otras entidades. Consejo territorial de zoonosis incluir-patri -</t>
  </si>
  <si>
    <t>Dar tramite al 100% de las peticiones quejas y reclamos de los distintos organos de control y de la comunidad en general relacionada con la dimensión.</t>
  </si>
  <si>
    <t xml:space="preserve">Apoyar el 100% de los procesos misionales que adelante la Secretaria en el marco de las competencias territoriales de salud, así como los informes de gestión de la dimensión. </t>
  </si>
  <si>
    <r>
      <t>Realizar seguimiento a la jornada masiva de vacunación canina y felina, de acuerdo con el censo y ajustados a normativa.</t>
    </r>
    <r>
      <rPr>
        <sz val="8"/>
        <color rgb="FFFF0000"/>
        <rFont val="Calibri"/>
        <family val="2"/>
        <scheme val="minor"/>
      </rPr>
      <t>.</t>
    </r>
  </si>
  <si>
    <r>
      <t>Coordinar la implementación de la estrategia de estimación de poblacion de caninos y felinos en el Distrito</t>
    </r>
    <r>
      <rPr>
        <sz val="8"/>
        <color rgb="FFFF0000"/>
        <rFont val="Calibri"/>
        <family val="2"/>
        <scheme val="minor"/>
      </rPr>
      <t>.</t>
    </r>
  </si>
  <si>
    <t>Realizar mapa de riesgo y diagnóstico de calidad del agua, toma de muestra mensual  para detección de cólera (en agua y pescado), distribuidas en los puntos seleccionados , según necesidad.</t>
  </si>
  <si>
    <t xml:space="preserve">Realizar análisis físicoquímicos para la determinación de calidad de agua y alimentos del Distrito de Santa Marta en el Laboratorio de Salud Pública Departamental. </t>
  </si>
  <si>
    <t xml:space="preserve">Implementar el lineamiento de adaptacion al cambio climatico desde el componente salud ambiental según los lineamientos del MSPS. </t>
  </si>
  <si>
    <t xml:space="preserve">Elaborar y entregar el perfil sanitario del Distrito. </t>
  </si>
  <si>
    <t>Realizar la coordinación y programación de visitas y seguimientos a las IPS  que tengan servicios farmacéuticos del sistema unidosis.</t>
  </si>
  <si>
    <t>Ejecutar la coordinación y programación de visitas y seguimientos a los servicios farmacéuticos de las instituciones prestadoras de servicios de salud (ESE e IPS), sobre la implementación y ejecución de los programas de farmacovigilancia.</t>
  </si>
  <si>
    <t>Actualizar diariamente el sistema de información de los tratamientos medicamentosos entregados a las UPGD y solicitados por éstas para eventos de interés en salud pública: Programas de Vigilancia de las IRA (oseltamivir), ETV (malaria, chagas y leishmaniasis) y Tuberculosis/Lepra</t>
  </si>
  <si>
    <t xml:space="preserve">Realizar tres (3) charlas para promover la política de familia, orientadas a la formación de familias democráticas, respetuosas e incluyentes, que reconozcan los derechos de todos y cada uno de sus miembros y fomenten la responsabilidad compartida de hombres y mujeres en la crianza de los hijos e hijas, el cuidado de personas dependientes, con o sin discapacidad, así como su papel en el fortalecimiento y cohesión de su comunidad. e. Generación de espacios equitativos de participación para hombres en Distrito de Santa Marta. </t>
  </si>
  <si>
    <t xml:space="preserve">Realizar tres (3) visita de Inspección, Vigilancia y Control a las EAPB priorizadas, para verificar la implantación de la  estrategia de sensibilización y capacitación del personal en la humanización de los servicios prestados a las personas mayores. </t>
  </si>
  <si>
    <t>Realizar una (1) socialización  sobre el proceso de implementación de las políticas públicas de envejecimiento y vejez de apoyo y fortalecimiento a las familias en las tres (3) localidades del Distrito dirigido   a la población.</t>
  </si>
  <si>
    <t xml:space="preserve">Implementar una estrategia de participación social de niños, niñas y adolescentes para promover la exigibilidad de sus derechos. </t>
  </si>
  <si>
    <t xml:space="preserve">Realizar  tres visita mensuales  de seguimiento a la implementación del Programa Canguro para la atención del recién nacido de bajo peso al nacer, en las IPS públicas y privadas que atienden parto en articulación con Seguridad Alimentaria y Nutricional.  </t>
  </si>
  <si>
    <t xml:space="preserve">Ejecutar un seguimiento mensual a la operativización de las Salas UROC en las Localidades del Distrito de Santa Marta, con el fin de garantizar su implementación y fortalecerlas.  </t>
  </si>
  <si>
    <t xml:space="preserve">Ejecutar el seguimiento a la operativización de una (1) Sala ERA de una Localidad del Distrito de Santa Marta, con el fin de garantizar su implementación y fortalecerla.  </t>
  </si>
  <si>
    <t xml:space="preserve">Realizar visitas  de monitoreo y asistencia tecnicas a IPS  para verificar el cumplimiento de las normas de protección específica en la atención del parto  y del recién nacido, y programa canguro en articulacion con el profesional de apoyo a la estrategia de Maternidad Segura e Interrupcion Voluntaria del Embarazo - IVE, de la Dimension sexualidad y DSR, segun programación del referente del programa desarrollo integral de niños, niñas y adolescentes.  </t>
  </si>
  <si>
    <t xml:space="preserve">Realizar cuatro sensiblizaciones a los actores comunitarios de las las tres localidades para fortalecer  la estrategia AIEPI comunitario.  </t>
  </si>
  <si>
    <t xml:space="preserve">Realizar una (1) sensibilizacion sobre condiciones saludables en un ámbito laboral  en articulacion con la dimension de Ambito Laboral enfocadas a las inequidades de género en el trabajo,  la vinculación obligatoria a la seguridad social integral, la  formalización de empleo y reconocimiento y prevención de condiciones generadoras de riesgo y vulnerabilidad asociadas a la labor. </t>
  </si>
  <si>
    <t xml:space="preserve">Gestionar la promoción  de estímulos empresariales para la inclusión laboral y productiva, así como la nivelación salarial de personas con discapacidad. </t>
  </si>
  <si>
    <t xml:space="preserve">Realizar  tres (3) visitas de Inspecion, Vigilancia y Control a las   IPS  priorizadas del Distrito para verificar la implementacion de la norma 1618 del 2013 MSPS.  </t>
  </si>
  <si>
    <t xml:space="preserve">Realizar dos (2) capacitaciones mensuales sobre el desarrollo de procesos de gestión para la prestación de los servicios de atención a la población con discapacidad, con la participación de las personas con discapacidad, familia, cuidadores y profesionales que proveen dichos servicios.  </t>
  </si>
  <si>
    <t xml:space="preserve">Realizar una (1) reunión de articulación de Alianza estratégica (y/o seguimiento) con la oficina de UGD, el ICBF, Secretaría de Gobierno, Gremios y otros, para la protección de la salud de las personas en condicion de discpacidad.   </t>
  </si>
  <si>
    <t xml:space="preserve">Realizar  cuatro (4) asistencias técnica  a la atención integral en salud de las personas con discapacidad, orientada a prevenir la discapacidad en la población general, lo que representa un verdadero reto en materia de salud pública, dirigido a servidores públicos y personal de otros sectores, incluyendo la adopción de estilos de vida saludables y de medidas preventivas para reducir los factores de riesgo a lo largo de toda la vida.  </t>
  </si>
  <si>
    <t xml:space="preserve">Realizar dos  (2)  charlas para prevenir la discapacidad en la población general y contribuir a que las personas con discapacidad disfruten del derecho al más alto nivel posible de salud, sin discriminación, mediante el establecimiento de políticas públicas y estrategias en materia de información, prevención, detección temprana, atención médica, habilitación y rehabilitación.  </t>
  </si>
  <si>
    <t xml:space="preserve">Realizar dos (2) capacitaciones al Talento Humano de las IPS y EPS del Distrito para la humanización y la atención en salud con enfoque psicosicial de la población victima del conflicto armado. </t>
  </si>
  <si>
    <t xml:space="preserve">Realizar cuatro (3) sensibilizaciones sobre modelos de atención en salud con enfoque intercultural, en el marco de la concertación de los grupos étnicos dirigido a las tres localidades con mayor población. </t>
  </si>
  <si>
    <t xml:space="preserve">Realizar cuatro (4)  charlas mensuales en el Centro Regional de Victimas del Distrito de Santa Marta sobre derechos y deberes en salud y de la normatividad vigente Ley 1448 del 2011 a la poblacíon vctima del conflicto  en el Distrito de Santa Marta.  </t>
  </si>
  <si>
    <t xml:space="preserve">Realizar 1 capacitación a las Ips y Eps sobre el PAPSIVI, los derechos y deberes de las víctimas del conflicto armado pertenecientes al PAPSIVI.  </t>
  </si>
  <si>
    <t xml:space="preserve">Realizar (2) asistencia técnica a las EAPB subsidiadas y ESE en el distrito sobre análisis del desempeño: Red prestadora de servicios (suficiencia, calidad, y mecanismos de contratación), mecanismos de inducción a la demanda, sistemas de información, mecanismos de control de gestión de las EAPB y transferencia de la información remitida por las EAPB a la dirección nacional de salud (de acuerdo a la normatividad vigente). </t>
  </si>
  <si>
    <t>PLAN DE ACCION (PAS)  AÑO 2019</t>
  </si>
  <si>
    <t xml:space="preserve">Mejoramiento de la inspeccion, vigilancia y control de las enfermedades de interes en salud publica </t>
  </si>
  <si>
    <t xml:space="preserve">Mejoramiento de la inspeccion, vigilancia y control de las enfermedades de interes en salud publica                                                                                                                                                                                                                                                                   </t>
  </si>
  <si>
    <t>Estudios y diseños para la adecuación y mejoramiento de la infraestructura hospitalaria de la red pública en salud del Distrito de Santa Marta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</si>
</sst>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_-;\-* #,##0_-;_-* &quot;-&quot;_-;_-@_-"/>
    <numFmt numFmtId="165" formatCode="[$$-240A]\ #,##0.00;\-[$$-240A]\ #,##0.00"/>
    <numFmt numFmtId="166" formatCode="[$$-240A]\ #,##0.00"/>
  </numFmts>
  <fonts count="12" x14ac:knownFonts="1">
    <font>
      <sz val="11"/>
      <color theme="1"/>
      <name val="Calibri"/>
      <family val="2"/>
      <scheme val="minor"/>
    </font>
    <font>
      <b/>
      <sz val="11"/>
      <name val="Calibri"/>
      <family val="2"/>
    </font>
    <font>
      <b/>
      <sz val="11"/>
      <name val="Calibri"/>
      <family val="2"/>
    </font>
    <font>
      <sz val="11"/>
      <color theme="1"/>
      <name val="Calibri"/>
      <family val="2"/>
      <scheme val="minor"/>
    </font>
    <font>
      <sz val="11"/>
      <name val="Calibri"/>
      <family val="2"/>
      <scheme val="minor"/>
    </font>
    <font>
      <sz val="9"/>
      <name val="Calibri"/>
      <family val="2"/>
      <scheme val="minor"/>
    </font>
    <font>
      <sz val="8"/>
      <name val="Calibri"/>
      <family val="2"/>
      <scheme val="minor"/>
    </font>
    <font>
      <b/>
      <sz val="8"/>
      <name val="Calibri"/>
      <family val="2"/>
      <scheme val="minor"/>
    </font>
    <font>
      <sz val="9"/>
      <color indexed="81"/>
      <name val="Tahoma"/>
      <family val="2"/>
    </font>
    <font>
      <b/>
      <sz val="9"/>
      <color indexed="81"/>
      <name val="Tahoma"/>
      <family val="2"/>
    </font>
    <font>
      <sz val="8"/>
      <color rgb="FFFF0000"/>
      <name val="Calibri"/>
      <family val="2"/>
      <scheme val="minor"/>
    </font>
    <font>
      <b/>
      <sz val="14"/>
      <name val="Calibri"/>
      <family val="2"/>
    </font>
  </fonts>
  <fills count="13">
    <fill>
      <patternFill patternType="none"/>
    </fill>
    <fill>
      <patternFill patternType="gray125"/>
    </fill>
    <fill>
      <patternFill patternType="solid">
        <fgColor rgb="FFECEEEF"/>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FFCCFF"/>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180">
    <xf numFmtId="0" fontId="0" fillId="0" borderId="0" xfId="0"/>
    <xf numFmtId="0" fontId="1" fillId="0" borderId="0" xfId="0" applyFont="1"/>
    <xf numFmtId="0" fontId="0" fillId="0" borderId="0" xfId="0" applyAlignment="1">
      <alignment vertical="center" wrapText="1"/>
    </xf>
    <xf numFmtId="0" fontId="0" fillId="0" borderId="0" xfId="0" applyAlignment="1">
      <alignment wrapText="1"/>
    </xf>
    <xf numFmtId="0" fontId="1" fillId="0" borderId="0" xfId="0" applyFont="1" applyAlignment="1">
      <alignment indent="50"/>
    </xf>
    <xf numFmtId="0" fontId="1" fillId="0" borderId="0" xfId="0" applyFont="1" applyAlignment="1">
      <alignment horizontal="left" indent="50"/>
    </xf>
    <xf numFmtId="0" fontId="4" fillId="0" borderId="0" xfId="0" applyFont="1" applyAlignment="1">
      <alignment wrapText="1"/>
    </xf>
    <xf numFmtId="0" fontId="4" fillId="0" borderId="0" xfId="0" applyFont="1" applyAlignment="1">
      <alignment vertical="center" wrapText="1"/>
    </xf>
    <xf numFmtId="0" fontId="4" fillId="0" borderId="0" xfId="0" applyFont="1"/>
    <xf numFmtId="3" fontId="6" fillId="6" borderId="1" xfId="0" applyNumberFormat="1" applyFont="1" applyFill="1" applyBorder="1" applyAlignment="1">
      <alignment horizontal="center" vertical="center" wrapText="1"/>
    </xf>
    <xf numFmtId="0" fontId="0" fillId="0" borderId="0" xfId="0" applyAlignment="1">
      <alignment horizontal="justify" vertical="center"/>
    </xf>
    <xf numFmtId="0" fontId="4" fillId="0" borderId="0" xfId="0" applyFont="1" applyAlignment="1">
      <alignment horizontal="justify" vertical="center"/>
    </xf>
    <xf numFmtId="0" fontId="6" fillId="3" borderId="1" xfId="0" applyFont="1" applyFill="1" applyBorder="1" applyAlignment="1">
      <alignment horizontal="justify" vertical="center" wrapText="1"/>
    </xf>
    <xf numFmtId="0" fontId="6" fillId="3" borderId="1" xfId="0" applyFont="1" applyFill="1" applyBorder="1" applyAlignment="1">
      <alignment horizontal="justify" vertical="center"/>
    </xf>
    <xf numFmtId="0" fontId="6" fillId="3" borderId="1" xfId="0" quotePrefix="1" applyFont="1" applyFill="1" applyBorder="1" applyAlignment="1">
      <alignment horizontal="justify" vertical="center" wrapText="1"/>
    </xf>
    <xf numFmtId="0" fontId="6" fillId="4" borderId="1" xfId="0" applyFont="1" applyFill="1" applyBorder="1" applyAlignment="1">
      <alignment horizontal="justify" vertical="center" wrapText="1"/>
    </xf>
    <xf numFmtId="0" fontId="6" fillId="4" borderId="1" xfId="0" applyFont="1" applyFill="1" applyBorder="1" applyAlignment="1">
      <alignment horizontal="justify" vertical="center"/>
    </xf>
    <xf numFmtId="0" fontId="6" fillId="5" borderId="1" xfId="0" applyFont="1" applyFill="1" applyBorder="1" applyAlignment="1">
      <alignment horizontal="justify" vertical="center" wrapText="1"/>
    </xf>
    <xf numFmtId="0" fontId="6" fillId="5" borderId="1" xfId="0" applyFont="1" applyFill="1" applyBorder="1" applyAlignment="1">
      <alignment horizontal="justify" vertical="center"/>
    </xf>
    <xf numFmtId="0" fontId="6" fillId="0" borderId="1" xfId="0" applyFont="1" applyBorder="1" applyAlignment="1">
      <alignment horizontal="justify" vertical="center" wrapText="1"/>
    </xf>
    <xf numFmtId="0" fontId="6" fillId="6" borderId="1" xfId="0" applyFont="1" applyFill="1" applyBorder="1" applyAlignment="1">
      <alignment horizontal="justify" vertical="center" wrapText="1"/>
    </xf>
    <xf numFmtId="0" fontId="6" fillId="6" borderId="1" xfId="0" applyFont="1" applyFill="1" applyBorder="1" applyAlignment="1">
      <alignment horizontal="justify" vertical="center"/>
    </xf>
    <xf numFmtId="0" fontId="6" fillId="6" borderId="1" xfId="0" quotePrefix="1" applyFont="1" applyFill="1" applyBorder="1" applyAlignment="1">
      <alignment horizontal="justify" vertical="center" wrapText="1"/>
    </xf>
    <xf numFmtId="0" fontId="6" fillId="0" borderId="1" xfId="0" applyFont="1" applyBorder="1" applyAlignment="1">
      <alignment horizontal="justify" vertical="center"/>
    </xf>
    <xf numFmtId="0" fontId="6" fillId="0" borderId="1" xfId="0" quotePrefix="1" applyFont="1" applyBorder="1" applyAlignment="1">
      <alignment horizontal="justify" vertical="center" wrapText="1"/>
    </xf>
    <xf numFmtId="0" fontId="4" fillId="0" borderId="0" xfId="0" applyFont="1" applyAlignment="1">
      <alignment horizontal="right" vertical="center" wrapText="1"/>
    </xf>
    <xf numFmtId="0" fontId="4" fillId="0" borderId="0" xfId="0" applyFont="1" applyAlignment="1">
      <alignment horizontal="right"/>
    </xf>
    <xf numFmtId="0" fontId="4" fillId="0" borderId="0" xfId="0" applyFont="1" applyAlignment="1">
      <alignment horizontal="right" wrapText="1"/>
    </xf>
    <xf numFmtId="0" fontId="4" fillId="0" borderId="0" xfId="0" applyFont="1" applyAlignment="1">
      <alignment horizontal="right" vertical="center"/>
    </xf>
    <xf numFmtId="0" fontId="4" fillId="0" borderId="0" xfId="0" applyFont="1" applyAlignment="1">
      <alignment horizont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3" fontId="6"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3" fontId="6" fillId="5"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0" xfId="0" applyFont="1" applyAlignment="1">
      <alignment horizontal="center" vertical="center"/>
    </xf>
    <xf numFmtId="43" fontId="4" fillId="0" borderId="0" xfId="1" applyFont="1" applyAlignment="1">
      <alignment horizontal="center" vertical="center"/>
    </xf>
    <xf numFmtId="0" fontId="6" fillId="3" borderId="1" xfId="0" applyFont="1" applyFill="1" applyBorder="1" applyAlignment="1">
      <alignment horizontal="right" vertical="center" wrapText="1"/>
    </xf>
    <xf numFmtId="43" fontId="6" fillId="3" borderId="1" xfId="1" applyFont="1" applyFill="1" applyBorder="1" applyAlignment="1">
      <alignment horizontal="right" vertical="center" wrapText="1"/>
    </xf>
    <xf numFmtId="0" fontId="6" fillId="4" borderId="1" xfId="0" applyFont="1" applyFill="1" applyBorder="1" applyAlignment="1">
      <alignment horizontal="right" vertical="center" wrapText="1"/>
    </xf>
    <xf numFmtId="0" fontId="6" fillId="5" borderId="1" xfId="0" applyFont="1" applyFill="1" applyBorder="1" applyAlignment="1">
      <alignment horizontal="right" vertical="center" wrapText="1"/>
    </xf>
    <xf numFmtId="0" fontId="6" fillId="6" borderId="1" xfId="0" applyFont="1" applyFill="1" applyBorder="1" applyAlignment="1">
      <alignment horizontal="right" vertical="center" wrapText="1"/>
    </xf>
    <xf numFmtId="0" fontId="6" fillId="0" borderId="1" xfId="0" applyFont="1" applyBorder="1" applyAlignment="1">
      <alignment horizontal="right" vertical="center" wrapText="1"/>
    </xf>
    <xf numFmtId="0" fontId="0" fillId="0" borderId="0" xfId="0" applyAlignment="1">
      <alignment horizontal="center" vertical="center"/>
    </xf>
    <xf numFmtId="4" fontId="6" fillId="4" borderId="1" xfId="2" applyNumberFormat="1" applyFont="1" applyFill="1" applyBorder="1" applyAlignment="1">
      <alignment horizontal="right" vertical="center" wrapText="1"/>
    </xf>
    <xf numFmtId="4" fontId="6" fillId="5" borderId="1" xfId="1" applyNumberFormat="1" applyFont="1" applyFill="1" applyBorder="1" applyAlignment="1">
      <alignment horizontal="right" vertical="center"/>
    </xf>
    <xf numFmtId="4" fontId="6" fillId="5" borderId="1" xfId="1" applyNumberFormat="1" applyFont="1" applyFill="1" applyBorder="1" applyAlignment="1">
      <alignment horizontal="right" vertical="center" wrapText="1"/>
    </xf>
    <xf numFmtId="4" fontId="6" fillId="6" borderId="1" xfId="0" applyNumberFormat="1" applyFont="1" applyFill="1" applyBorder="1" applyAlignment="1">
      <alignment horizontal="right" vertical="center" wrapText="1"/>
    </xf>
    <xf numFmtId="4" fontId="4" fillId="0" borderId="0" xfId="0" applyNumberFormat="1" applyFont="1" applyAlignment="1">
      <alignment horizontal="right" vertical="center"/>
    </xf>
    <xf numFmtId="4" fontId="5" fillId="0" borderId="0" xfId="2" applyNumberFormat="1" applyFont="1" applyAlignment="1">
      <alignment horizontal="right" vertical="center" wrapText="1"/>
    </xf>
    <xf numFmtId="166" fontId="5" fillId="0" borderId="0" xfId="2" applyNumberFormat="1" applyFont="1" applyAlignment="1">
      <alignment horizontal="justify" vertical="center" wrapText="1"/>
    </xf>
    <xf numFmtId="3" fontId="7" fillId="3" borderId="1" xfId="0" applyNumberFormat="1" applyFont="1" applyFill="1" applyBorder="1" applyAlignment="1">
      <alignment horizontal="center" vertical="center" wrapText="1"/>
    </xf>
    <xf numFmtId="9" fontId="6" fillId="6" borderId="1" xfId="0" applyNumberFormat="1" applyFont="1" applyFill="1" applyBorder="1" applyAlignment="1">
      <alignment horizontal="center" vertical="center"/>
    </xf>
    <xf numFmtId="4" fontId="6" fillId="3" borderId="1" xfId="0" applyNumberFormat="1" applyFont="1" applyFill="1" applyBorder="1" applyAlignment="1">
      <alignment horizontal="right" vertical="center" wrapText="1"/>
    </xf>
    <xf numFmtId="4" fontId="6" fillId="0" borderId="1" xfId="2" applyNumberFormat="1" applyFont="1" applyBorder="1" applyAlignment="1">
      <alignment horizontal="right" vertical="center" wrapText="1"/>
    </xf>
    <xf numFmtId="4" fontId="6" fillId="0" borderId="1" xfId="1" applyNumberFormat="1" applyFont="1" applyBorder="1" applyAlignment="1">
      <alignment horizontal="right" vertical="center"/>
    </xf>
    <xf numFmtId="9" fontId="6" fillId="0" borderId="1" xfId="0" applyNumberFormat="1" applyFont="1" applyBorder="1" applyAlignment="1">
      <alignment horizontal="center" vertical="center"/>
    </xf>
    <xf numFmtId="4" fontId="6" fillId="3" borderId="1" xfId="0" applyNumberFormat="1" applyFont="1" applyFill="1" applyBorder="1" applyAlignment="1">
      <alignment horizontal="right" vertical="center" wrapText="1"/>
    </xf>
    <xf numFmtId="9" fontId="6" fillId="3" borderId="1" xfId="0" applyNumberFormat="1" applyFont="1" applyFill="1" applyBorder="1" applyAlignment="1">
      <alignment horizontal="center" vertical="center"/>
    </xf>
    <xf numFmtId="4" fontId="6" fillId="3" borderId="4" xfId="1" applyNumberFormat="1" applyFont="1" applyFill="1" applyBorder="1" applyAlignment="1">
      <alignment vertical="center"/>
    </xf>
    <xf numFmtId="43" fontId="6" fillId="3" borderId="1" xfId="1" applyFont="1" applyFill="1" applyBorder="1" applyAlignment="1">
      <alignment horizontal="justify" vertical="center" wrapText="1"/>
    </xf>
    <xf numFmtId="4" fontId="6" fillId="0" borderId="1" xfId="2" applyNumberFormat="1" applyFont="1" applyBorder="1" applyAlignment="1">
      <alignment horizontal="right" vertical="center" wrapText="1"/>
    </xf>
    <xf numFmtId="43" fontId="6" fillId="3" borderId="4" xfId="1" applyFont="1" applyFill="1" applyBorder="1" applyAlignment="1">
      <alignment vertical="center"/>
    </xf>
    <xf numFmtId="43" fontId="6" fillId="3" borderId="1" xfId="1" applyFont="1" applyFill="1" applyBorder="1" applyAlignment="1">
      <alignment vertical="center"/>
    </xf>
    <xf numFmtId="0" fontId="6" fillId="0" borderId="1" xfId="0" applyFont="1" applyFill="1" applyBorder="1" applyAlignment="1">
      <alignment horizontal="justify" vertical="center" wrapText="1"/>
    </xf>
    <xf numFmtId="4" fontId="6" fillId="5" borderId="1" xfId="2" applyNumberFormat="1" applyFont="1" applyFill="1" applyBorder="1" applyAlignment="1">
      <alignment horizontal="right" vertical="center" wrapText="1"/>
    </xf>
    <xf numFmtId="4" fontId="6" fillId="0" borderId="1" xfId="1" applyNumberFormat="1" applyFont="1" applyBorder="1" applyAlignment="1">
      <alignment vertical="center"/>
    </xf>
    <xf numFmtId="0" fontId="6" fillId="7" borderId="1" xfId="0" applyFont="1" applyFill="1" applyBorder="1" applyAlignment="1">
      <alignment horizontal="justify" vertical="center"/>
    </xf>
    <xf numFmtId="0" fontId="6" fillId="7" borderId="1" xfId="0" applyFont="1" applyFill="1" applyBorder="1" applyAlignment="1">
      <alignment horizontal="justify" vertical="center" wrapText="1"/>
    </xf>
    <xf numFmtId="0" fontId="6" fillId="7" borderId="1" xfId="0" applyFont="1" applyFill="1" applyBorder="1" applyAlignment="1">
      <alignment horizontal="center" vertical="center"/>
    </xf>
    <xf numFmtId="0" fontId="6" fillId="7" borderId="1" xfId="0" applyFont="1" applyFill="1" applyBorder="1" applyAlignment="1">
      <alignment horizontal="center" vertical="center" wrapText="1"/>
    </xf>
    <xf numFmtId="0" fontId="6" fillId="7" borderId="1" xfId="0" applyFont="1" applyFill="1" applyBorder="1" applyAlignment="1">
      <alignment horizontal="right" vertical="center" wrapText="1"/>
    </xf>
    <xf numFmtId="4" fontId="6" fillId="7" borderId="1" xfId="1" applyNumberFormat="1" applyFont="1" applyFill="1" applyBorder="1" applyAlignment="1">
      <alignment horizontal="right" vertical="center"/>
    </xf>
    <xf numFmtId="9" fontId="6" fillId="7" borderId="1" xfId="0" applyNumberFormat="1" applyFont="1" applyFill="1" applyBorder="1" applyAlignment="1">
      <alignment horizontal="center" vertical="center"/>
    </xf>
    <xf numFmtId="0" fontId="4" fillId="0" borderId="0" xfId="0" applyFont="1" applyFill="1"/>
    <xf numFmtId="0" fontId="1" fillId="0" borderId="0" xfId="0" applyFont="1" applyAlignment="1">
      <alignment vertical="center" wrapText="1"/>
    </xf>
    <xf numFmtId="3" fontId="6" fillId="7" borderId="1" xfId="0" applyNumberFormat="1" applyFont="1" applyFill="1" applyBorder="1" applyAlignment="1">
      <alignment horizontal="center" vertical="center" wrapText="1"/>
    </xf>
    <xf numFmtId="9" fontId="6" fillId="7" borderId="1" xfId="3" applyFont="1" applyFill="1" applyBorder="1" applyAlignment="1">
      <alignment horizontal="center" vertical="center"/>
    </xf>
    <xf numFmtId="0" fontId="6" fillId="7" borderId="1" xfId="0" quotePrefix="1" applyFont="1" applyFill="1" applyBorder="1" applyAlignment="1">
      <alignment horizontal="justify" vertical="center" wrapText="1"/>
    </xf>
    <xf numFmtId="0" fontId="6" fillId="7" borderId="1" xfId="0" quotePrefix="1" applyFont="1" applyFill="1" applyBorder="1" applyAlignment="1">
      <alignment horizontal="justify" vertical="center"/>
    </xf>
    <xf numFmtId="4" fontId="6" fillId="7" borderId="1" xfId="0" applyNumberFormat="1" applyFont="1" applyFill="1" applyBorder="1" applyAlignment="1">
      <alignment horizontal="right" vertical="center" wrapText="1"/>
    </xf>
    <xf numFmtId="0" fontId="7" fillId="7" borderId="1" xfId="0" applyFont="1" applyFill="1" applyBorder="1" applyAlignment="1">
      <alignment horizontal="center" vertical="center" wrapText="1"/>
    </xf>
    <xf numFmtId="4" fontId="6" fillId="7" borderId="1" xfId="1" applyNumberFormat="1" applyFont="1" applyFill="1" applyBorder="1" applyAlignment="1">
      <alignment horizontal="right" vertical="center" wrapText="1"/>
    </xf>
    <xf numFmtId="0" fontId="6" fillId="5" borderId="1" xfId="0" quotePrefix="1" applyFont="1" applyFill="1" applyBorder="1" applyAlignment="1">
      <alignment horizontal="justify" vertical="center" wrapText="1"/>
    </xf>
    <xf numFmtId="0" fontId="4" fillId="5" borderId="1" xfId="0" applyNumberFormat="1" applyFont="1" applyFill="1" applyBorder="1" applyAlignment="1">
      <alignment horizontal="center" vertical="center"/>
    </xf>
    <xf numFmtId="0" fontId="11" fillId="0" borderId="0" xfId="0" applyFont="1"/>
    <xf numFmtId="0" fontId="11" fillId="0" borderId="0" xfId="0" applyFont="1" applyAlignment="1">
      <alignment vertical="center" wrapText="1"/>
    </xf>
    <xf numFmtId="0" fontId="11" fillId="2" borderId="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6" fillId="9" borderId="1" xfId="0" applyFont="1" applyFill="1" applyBorder="1" applyAlignment="1">
      <alignment horizontal="justify" vertical="center" wrapText="1"/>
    </xf>
    <xf numFmtId="4" fontId="6" fillId="9" borderId="2" xfId="2" applyNumberFormat="1" applyFont="1" applyFill="1" applyBorder="1" applyAlignment="1">
      <alignment horizontal="right" vertical="center"/>
    </xf>
    <xf numFmtId="0" fontId="6" fillId="9" borderId="1" xfId="0" applyFont="1" applyFill="1" applyBorder="1" applyAlignment="1">
      <alignment horizontal="center" vertical="center"/>
    </xf>
    <xf numFmtId="0" fontId="6" fillId="9" borderId="1" xfId="0" applyFont="1" applyFill="1" applyBorder="1" applyAlignment="1">
      <alignment horizontal="center" vertical="center" wrapText="1"/>
    </xf>
    <xf numFmtId="0" fontId="6" fillId="9" borderId="1" xfId="0" applyFont="1" applyFill="1" applyBorder="1" applyAlignment="1">
      <alignment horizontal="right" vertical="center" wrapText="1"/>
    </xf>
    <xf numFmtId="0" fontId="6" fillId="9" borderId="5" xfId="0" applyFont="1" applyFill="1" applyBorder="1" applyAlignment="1">
      <alignment horizontal="justify" vertical="center" wrapText="1"/>
    </xf>
    <xf numFmtId="4" fontId="6" fillId="9" borderId="2" xfId="1" applyNumberFormat="1" applyFont="1" applyFill="1" applyBorder="1" applyAlignment="1">
      <alignment horizontal="right" vertical="center"/>
    </xf>
    <xf numFmtId="0" fontId="6" fillId="9" borderId="6" xfId="0" applyFont="1" applyFill="1" applyBorder="1" applyAlignment="1">
      <alignment horizontal="justify" vertical="center" wrapText="1"/>
    </xf>
    <xf numFmtId="0" fontId="6" fillId="9" borderId="7" xfId="0" applyFont="1" applyFill="1" applyBorder="1" applyAlignment="1">
      <alignment horizontal="justify" vertical="center" wrapText="1"/>
    </xf>
    <xf numFmtId="0" fontId="6" fillId="9" borderId="5" xfId="0" applyFont="1" applyFill="1" applyBorder="1" applyAlignment="1">
      <alignment horizontal="center" vertical="center"/>
    </xf>
    <xf numFmtId="1" fontId="6" fillId="9" borderId="1" xfId="0" applyNumberFormat="1" applyFont="1" applyFill="1" applyBorder="1" applyAlignment="1">
      <alignment horizontal="center" vertical="center"/>
    </xf>
    <xf numFmtId="0" fontId="6" fillId="9" borderId="7" xfId="0" quotePrefix="1" applyFont="1" applyFill="1" applyBorder="1" applyAlignment="1">
      <alignment horizontal="justify" vertical="center" wrapText="1"/>
    </xf>
    <xf numFmtId="4" fontId="6" fillId="9" borderId="3" xfId="1" applyNumberFormat="1" applyFont="1" applyFill="1" applyBorder="1" applyAlignment="1">
      <alignment horizontal="center" vertical="center"/>
    </xf>
    <xf numFmtId="165" fontId="6" fillId="9" borderId="1" xfId="1" applyNumberFormat="1" applyFont="1" applyFill="1" applyBorder="1" applyAlignment="1">
      <alignment horizontal="center" vertical="center" wrapText="1"/>
    </xf>
    <xf numFmtId="0" fontId="6" fillId="9" borderId="1" xfId="0" applyFont="1" applyFill="1" applyBorder="1" applyAlignment="1">
      <alignment vertical="center" wrapText="1"/>
    </xf>
    <xf numFmtId="0" fontId="6" fillId="9" borderId="5" xfId="0" applyFont="1" applyFill="1" applyBorder="1" applyAlignment="1">
      <alignment horizontal="center" vertical="center" wrapText="1"/>
    </xf>
    <xf numFmtId="0" fontId="6" fillId="9" borderId="7" xfId="0" applyFont="1" applyFill="1" applyBorder="1" applyAlignment="1">
      <alignment horizontal="center" vertical="center"/>
    </xf>
    <xf numFmtId="0" fontId="6" fillId="9" borderId="6" xfId="0" quotePrefix="1" applyFont="1" applyFill="1" applyBorder="1" applyAlignment="1">
      <alignment horizontal="justify" vertical="center" wrapText="1"/>
    </xf>
    <xf numFmtId="4" fontId="6" fillId="9" borderId="4" xfId="1" applyNumberFormat="1" applyFont="1" applyFill="1" applyBorder="1" applyAlignment="1">
      <alignment vertical="center"/>
    </xf>
    <xf numFmtId="4" fontId="6" fillId="9" borderId="1" xfId="1" applyNumberFormat="1" applyFont="1" applyFill="1" applyBorder="1" applyAlignment="1">
      <alignment horizontal="right" vertical="center" wrapText="1"/>
    </xf>
    <xf numFmtId="0" fontId="6" fillId="9" borderId="1" xfId="0" applyFont="1" applyFill="1" applyBorder="1" applyAlignment="1">
      <alignment horizontal="justify" vertical="center"/>
    </xf>
    <xf numFmtId="3" fontId="6" fillId="9" borderId="1" xfId="0" applyNumberFormat="1" applyFont="1" applyFill="1" applyBorder="1" applyAlignment="1">
      <alignment horizontal="center" vertical="center" wrapText="1"/>
    </xf>
    <xf numFmtId="3" fontId="7" fillId="9" borderId="1" xfId="0" applyNumberFormat="1" applyFont="1" applyFill="1" applyBorder="1" applyAlignment="1">
      <alignment horizontal="center" vertical="center" wrapText="1"/>
    </xf>
    <xf numFmtId="4" fontId="6" fillId="9" borderId="1" xfId="1" applyNumberFormat="1" applyFont="1" applyFill="1" applyBorder="1" applyAlignment="1">
      <alignment horizontal="right" vertical="center"/>
    </xf>
    <xf numFmtId="0" fontId="6" fillId="10" borderId="1" xfId="0" applyFont="1" applyFill="1" applyBorder="1" applyAlignment="1">
      <alignment horizontal="justify" vertical="center" wrapText="1"/>
    </xf>
    <xf numFmtId="0" fontId="6" fillId="10" borderId="1" xfId="0" quotePrefix="1" applyFont="1" applyFill="1" applyBorder="1" applyAlignment="1">
      <alignment horizontal="justify" vertical="center" wrapText="1"/>
    </xf>
    <xf numFmtId="0" fontId="6" fillId="10" borderId="1" xfId="0" applyFont="1" applyFill="1" applyBorder="1" applyAlignment="1">
      <alignment horizontal="center" vertical="center"/>
    </xf>
    <xf numFmtId="0" fontId="6" fillId="10" borderId="1" xfId="0" applyFont="1" applyFill="1" applyBorder="1" applyAlignment="1">
      <alignment horizontal="center" vertical="center" wrapText="1"/>
    </xf>
    <xf numFmtId="0" fontId="6" fillId="10" borderId="1" xfId="0" applyFont="1" applyFill="1" applyBorder="1" applyAlignment="1">
      <alignment horizontal="right" vertical="center" wrapText="1"/>
    </xf>
    <xf numFmtId="0" fontId="6" fillId="10" borderId="1" xfId="0" applyFont="1" applyFill="1" applyBorder="1" applyAlignment="1">
      <alignment horizontal="justify" vertical="center"/>
    </xf>
    <xf numFmtId="43" fontId="6" fillId="10" borderId="1" xfId="1" applyFont="1" applyFill="1" applyBorder="1" applyAlignment="1">
      <alignment horizontal="justify" vertical="center" wrapText="1"/>
    </xf>
    <xf numFmtId="4" fontId="6" fillId="10" borderId="1" xfId="1" applyNumberFormat="1" applyFont="1" applyFill="1" applyBorder="1" applyAlignment="1">
      <alignment horizontal="right" vertical="center"/>
    </xf>
    <xf numFmtId="4" fontId="6" fillId="10" borderId="1" xfId="2" applyNumberFormat="1" applyFont="1" applyFill="1" applyBorder="1" applyAlignment="1">
      <alignment horizontal="right" vertical="center" wrapText="1"/>
    </xf>
    <xf numFmtId="3" fontId="6" fillId="10" borderId="1" xfId="0" applyNumberFormat="1" applyFont="1" applyFill="1" applyBorder="1" applyAlignment="1">
      <alignment horizontal="center" vertical="center" wrapText="1"/>
    </xf>
    <xf numFmtId="0" fontId="7" fillId="10" borderId="1" xfId="0" applyFont="1" applyFill="1" applyBorder="1" applyAlignment="1">
      <alignment horizontal="center" vertical="center" wrapText="1"/>
    </xf>
    <xf numFmtId="0" fontId="6" fillId="11" borderId="1" xfId="0" applyFont="1" applyFill="1" applyBorder="1" applyAlignment="1">
      <alignment horizontal="justify" vertical="center" wrapText="1"/>
    </xf>
    <xf numFmtId="0" fontId="6" fillId="11" borderId="1" xfId="0" applyFont="1" applyFill="1" applyBorder="1" applyAlignment="1">
      <alignment horizontal="justify" vertical="center"/>
    </xf>
    <xf numFmtId="0" fontId="6" fillId="11" borderId="1" xfId="0" quotePrefix="1" applyFont="1" applyFill="1" applyBorder="1" applyAlignment="1">
      <alignment horizontal="justify" vertical="center" wrapText="1"/>
    </xf>
    <xf numFmtId="0" fontId="6" fillId="11" borderId="1" xfId="0" applyFont="1" applyFill="1" applyBorder="1" applyAlignment="1">
      <alignment horizontal="center" vertical="center"/>
    </xf>
    <xf numFmtId="0" fontId="6" fillId="11" borderId="1" xfId="0" applyFont="1" applyFill="1" applyBorder="1" applyAlignment="1">
      <alignment horizontal="center" vertical="center" wrapText="1"/>
    </xf>
    <xf numFmtId="0" fontId="6" fillId="11" borderId="1" xfId="0" applyFont="1" applyFill="1" applyBorder="1" applyAlignment="1">
      <alignment horizontal="right" vertical="center" wrapText="1"/>
    </xf>
    <xf numFmtId="3" fontId="6" fillId="11" borderId="1" xfId="0" applyNumberFormat="1" applyFont="1" applyFill="1" applyBorder="1" applyAlignment="1">
      <alignment horizontal="center" vertical="center" wrapText="1"/>
    </xf>
    <xf numFmtId="4" fontId="6" fillId="11" borderId="1" xfId="0" applyNumberFormat="1" applyFont="1" applyFill="1" applyBorder="1" applyAlignment="1">
      <alignment horizontal="right" vertical="center" wrapText="1"/>
    </xf>
    <xf numFmtId="0" fontId="7" fillId="11" borderId="1" xfId="0" applyFont="1" applyFill="1" applyBorder="1" applyAlignment="1">
      <alignment horizontal="center" vertical="center" wrapText="1"/>
    </xf>
    <xf numFmtId="0" fontId="6" fillId="12" borderId="1" xfId="0" applyFont="1" applyFill="1" applyBorder="1" applyAlignment="1">
      <alignment horizontal="justify" vertical="center"/>
    </xf>
    <xf numFmtId="0" fontId="6" fillId="12" borderId="1" xfId="0" applyFont="1" applyFill="1" applyBorder="1" applyAlignment="1">
      <alignment horizontal="justify" vertical="center" wrapText="1"/>
    </xf>
    <xf numFmtId="0" fontId="6" fillId="12" borderId="1" xfId="0" applyFont="1" applyFill="1" applyBorder="1" applyAlignment="1">
      <alignment horizontal="center" vertical="center"/>
    </xf>
    <xf numFmtId="0" fontId="6" fillId="12" borderId="1" xfId="0" applyFont="1" applyFill="1" applyBorder="1" applyAlignment="1">
      <alignment horizontal="center" vertical="center" wrapText="1"/>
    </xf>
    <xf numFmtId="0" fontId="6" fillId="12" borderId="1" xfId="0" applyFont="1" applyFill="1" applyBorder="1" applyAlignment="1">
      <alignment horizontal="right" vertical="center" wrapText="1"/>
    </xf>
    <xf numFmtId="9" fontId="6" fillId="12" borderId="1" xfId="0" applyNumberFormat="1" applyFont="1" applyFill="1" applyBorder="1" applyAlignment="1">
      <alignment horizontal="center" vertical="center"/>
    </xf>
    <xf numFmtId="4" fontId="6" fillId="12" borderId="1" xfId="2" applyNumberFormat="1" applyFont="1" applyFill="1" applyBorder="1" applyAlignment="1">
      <alignment horizontal="right" vertical="center" wrapText="1"/>
    </xf>
    <xf numFmtId="0" fontId="6" fillId="12" borderId="2" xfId="0" applyFont="1" applyFill="1" applyBorder="1" applyAlignment="1">
      <alignment horizontal="justify" vertical="center" wrapText="1"/>
    </xf>
    <xf numFmtId="0" fontId="6" fillId="12" borderId="2" xfId="0" applyFont="1" applyFill="1" applyBorder="1" applyAlignment="1">
      <alignment horizontal="justify" vertical="center"/>
    </xf>
    <xf numFmtId="4" fontId="6" fillId="12" borderId="2" xfId="2" applyNumberFormat="1" applyFont="1" applyFill="1" applyBorder="1" applyAlignment="1">
      <alignment horizontal="right" vertical="center" wrapText="1"/>
    </xf>
    <xf numFmtId="9" fontId="6" fillId="9" borderId="1" xfId="0" applyNumberFormat="1" applyFont="1" applyFill="1" applyBorder="1" applyAlignment="1">
      <alignment horizontal="center" vertical="center"/>
    </xf>
    <xf numFmtId="4" fontId="6" fillId="9" borderId="2" xfId="1" applyNumberFormat="1" applyFont="1" applyFill="1" applyBorder="1" applyAlignment="1">
      <alignment horizontal="center" vertical="center"/>
    </xf>
    <xf numFmtId="4" fontId="6" fillId="9" borderId="3" xfId="1" applyNumberFormat="1" applyFont="1" applyFill="1" applyBorder="1" applyAlignment="1">
      <alignment horizontal="center" vertical="center"/>
    </xf>
    <xf numFmtId="4" fontId="6" fillId="9" borderId="4" xfId="1" applyNumberFormat="1" applyFont="1" applyFill="1" applyBorder="1" applyAlignment="1">
      <alignment horizontal="center" vertical="center"/>
    </xf>
    <xf numFmtId="4" fontId="6" fillId="10" borderId="1" xfId="1" applyNumberFormat="1" applyFont="1" applyFill="1" applyBorder="1" applyAlignment="1">
      <alignment horizontal="right" vertical="center"/>
    </xf>
    <xf numFmtId="4" fontId="6" fillId="3" borderId="1" xfId="0" applyNumberFormat="1" applyFont="1" applyFill="1" applyBorder="1" applyAlignment="1">
      <alignment horizontal="right" vertical="center" wrapText="1"/>
    </xf>
    <xf numFmtId="4" fontId="6" fillId="5" borderId="1" xfId="2" applyNumberFormat="1" applyFont="1" applyFill="1" applyBorder="1" applyAlignment="1">
      <alignment horizontal="right" vertical="center" wrapText="1"/>
    </xf>
    <xf numFmtId="4" fontId="6" fillId="11" borderId="1" xfId="1" applyNumberFormat="1" applyFont="1" applyFill="1" applyBorder="1" applyAlignment="1">
      <alignment horizontal="right" vertical="center"/>
    </xf>
    <xf numFmtId="4" fontId="6" fillId="12" borderId="1" xfId="2" applyNumberFormat="1" applyFont="1" applyFill="1" applyBorder="1" applyAlignment="1">
      <alignment horizontal="right" vertical="center" wrapText="1"/>
    </xf>
    <xf numFmtId="4" fontId="6" fillId="6" borderId="1" xfId="2" applyNumberFormat="1" applyFont="1" applyFill="1" applyBorder="1" applyAlignment="1">
      <alignment horizontal="right" vertical="center" wrapText="1"/>
    </xf>
    <xf numFmtId="4" fontId="6" fillId="0" borderId="1" xfId="2" applyNumberFormat="1" applyFont="1" applyBorder="1" applyAlignment="1">
      <alignment horizontal="right" vertical="center" wrapText="1"/>
    </xf>
    <xf numFmtId="4" fontId="6" fillId="0" borderId="1" xfId="1" applyNumberFormat="1" applyFont="1" applyBorder="1" applyAlignment="1">
      <alignment horizontal="right" vertical="center"/>
    </xf>
    <xf numFmtId="4" fontId="6" fillId="9" borderId="1" xfId="1" applyNumberFormat="1" applyFont="1" applyFill="1" applyBorder="1" applyAlignment="1">
      <alignment horizontal="right" vertical="center"/>
    </xf>
    <xf numFmtId="4" fontId="6" fillId="9" borderId="1" xfId="2" applyNumberFormat="1" applyFont="1" applyFill="1" applyBorder="1" applyAlignment="1">
      <alignment horizontal="right" vertical="center" wrapText="1"/>
    </xf>
    <xf numFmtId="4" fontId="6" fillId="0" borderId="2" xfId="1" applyNumberFormat="1" applyFont="1" applyBorder="1" applyAlignment="1">
      <alignment horizontal="center" vertical="center"/>
    </xf>
    <xf numFmtId="4" fontId="6" fillId="0" borderId="3" xfId="1" applyNumberFormat="1" applyFont="1" applyBorder="1" applyAlignment="1">
      <alignment horizontal="center" vertical="center"/>
    </xf>
    <xf numFmtId="4" fontId="6" fillId="0" borderId="4" xfId="1" applyNumberFormat="1" applyFont="1" applyBorder="1" applyAlignment="1">
      <alignment horizontal="center" vertical="center"/>
    </xf>
    <xf numFmtId="4" fontId="6" fillId="7" borderId="2" xfId="0" applyNumberFormat="1" applyFont="1" applyFill="1" applyBorder="1" applyAlignment="1">
      <alignment horizontal="center" vertical="center" wrapText="1"/>
    </xf>
    <xf numFmtId="4" fontId="6" fillId="7" borderId="3" xfId="0" applyNumberFormat="1" applyFont="1" applyFill="1" applyBorder="1" applyAlignment="1">
      <alignment horizontal="center" vertical="center" wrapText="1"/>
    </xf>
    <xf numFmtId="4" fontId="6" fillId="7" borderId="4" xfId="0" applyNumberFormat="1" applyFont="1" applyFill="1" applyBorder="1" applyAlignment="1">
      <alignment horizontal="center" vertical="center" wrapText="1"/>
    </xf>
    <xf numFmtId="4" fontId="6" fillId="12" borderId="1" xfId="1" applyNumberFormat="1" applyFont="1" applyFill="1" applyBorder="1" applyAlignment="1">
      <alignment horizontal="right" vertical="center"/>
    </xf>
    <xf numFmtId="4" fontId="6" fillId="4" borderId="1" xfId="1" applyNumberFormat="1" applyFont="1" applyFill="1" applyBorder="1" applyAlignment="1">
      <alignment horizontal="right" vertical="center" wrapText="1"/>
    </xf>
    <xf numFmtId="4" fontId="6" fillId="6" borderId="2" xfId="2" applyNumberFormat="1" applyFont="1" applyFill="1" applyBorder="1" applyAlignment="1">
      <alignment horizontal="right" vertical="center" wrapText="1"/>
    </xf>
    <xf numFmtId="4" fontId="6" fillId="6" borderId="3" xfId="2" applyNumberFormat="1" applyFont="1" applyFill="1" applyBorder="1" applyAlignment="1">
      <alignment horizontal="right" vertical="center" wrapText="1"/>
    </xf>
    <xf numFmtId="4" fontId="6" fillId="6" borderId="4" xfId="2" applyNumberFormat="1" applyFont="1" applyFill="1" applyBorder="1" applyAlignment="1">
      <alignment horizontal="right" vertical="center" wrapText="1"/>
    </xf>
  </cellXfs>
  <cellStyles count="4">
    <cellStyle name="Millares" xfId="1" builtinId="3"/>
    <cellStyle name="Millares [0]" xfId="2" builtinId="6"/>
    <cellStyle name="Normal" xfId="0" builtinId="0"/>
    <cellStyle name="Porcentaje" xfId="3" builtinId="5"/>
  </cellStyles>
  <dxfs count="0"/>
  <tableStyles count="0" defaultTableStyle="TableStyleMedium2" defaultPivotStyle="PivotStyleLight16"/>
  <colors>
    <mruColors>
      <color rgb="FFCCFFCC"/>
      <color rgb="FFFFCCFF"/>
      <color rgb="FFFFCCCC"/>
      <color rgb="FF66FF99"/>
      <color rgb="FFCC99FF"/>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Nueva%20carpeta%20(3)\ARMANDOMADRID\PLAN%20DE%20ACCION%202019\AMBIENTAL\COAI%20Y%20PAS%20AJUSTADO%20FINAL%20REV-18%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13 - COAI"/>
      <sheetName val="DIMYCOMP"/>
      <sheetName val="Tabla 14 - Plan de Acción"/>
    </sheetNames>
    <sheetDataSet>
      <sheetData sheetId="0" refreshError="1"/>
      <sheetData sheetId="1">
        <row r="2">
          <cell r="B2" t="str">
            <v>DIMENSIÓN_DE_SALUD_AMBIENTAL</v>
          </cell>
          <cell r="C2" t="str">
            <v>DIMENSIÓN_DE_VIDA_SALUDABLE_Y_CONDICIONES_NO_TRANSMISIBLES</v>
          </cell>
          <cell r="D2" t="str">
            <v>DIMENSIÓN_CONVIVENCIA_SOCIAL_Y_SALUD_MENTAL</v>
          </cell>
          <cell r="E2" t="str">
            <v>DIMENSIÓN_SEGURIDAD_ALIMENTARIA_Y_NUTRICIONAL</v>
          </cell>
          <cell r="F2" t="str">
            <v>DIMENSIÓN_SEXUALIDAD_DERECHOS_SEXUALES_Y_REPRODUCTIVOS</v>
          </cell>
          <cell r="G2" t="str">
            <v>DIMENSIÓN_VIDA_SALUDABLE_Y_ENFERMEDADES_TRANSMISIBLES</v>
          </cell>
          <cell r="H2" t="str">
            <v>DIMENSIÓN_SALUD_PÚBLICA_EN_EMERGENCIAS_Y_DESASTRES</v>
          </cell>
          <cell r="I2" t="str">
            <v>DIMENSIÓN_SALUD_Y_ÁMBITO_LABORAL</v>
          </cell>
          <cell r="J2" t="str">
            <v>DIMENSIÓN_TRANSVERSAL_GESTIÓN_DIFERENCIAL_DE_POBLACIONES_VULNERABLES</v>
          </cell>
          <cell r="K2" t="str">
            <v>DIMENSIÓN_FORTALECIMIENTO_DE_LA_AUTORIDAD_SANITARIA_PARA_LA_GESTIÓN_EN_SALUD</v>
          </cell>
        </row>
      </sheetData>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621"/>
  <sheetViews>
    <sheetView tabSelected="1" topLeftCell="A2" zoomScale="84" zoomScaleNormal="84" workbookViewId="0">
      <pane xSplit="2" ySplit="4" topLeftCell="G233" activePane="bottomRight" state="frozen"/>
      <selection activeCell="A2" sqref="A2"/>
      <selection pane="topRight" activeCell="C2" sqref="C2"/>
      <selection pane="bottomLeft" activeCell="A6" sqref="A6"/>
      <selection pane="bottomRight" activeCell="C39" sqref="C39"/>
    </sheetView>
  </sheetViews>
  <sheetFormatPr baseColWidth="10" defaultRowHeight="15" x14ac:dyDescent="0.25"/>
  <cols>
    <col min="1" max="1" width="39.28515625" style="10" customWidth="1"/>
    <col min="2" max="2" width="34.140625" style="11" customWidth="1"/>
    <col min="3" max="3" width="40.5703125" style="11" customWidth="1"/>
    <col min="4" max="4" width="30.140625" style="10" customWidth="1"/>
    <col min="5" max="5" width="50.140625" style="10" customWidth="1"/>
    <col min="6" max="6" width="19.5703125" style="59" customWidth="1"/>
    <col min="7" max="7" width="20.85546875" style="11" customWidth="1"/>
    <col min="8" max="8" width="28.42578125" style="28" customWidth="1"/>
    <col min="9" max="9" width="77.42578125" style="11" customWidth="1"/>
    <col min="10" max="10" width="15" style="46" customWidth="1"/>
    <col min="11" max="11" width="13.28515625" style="46" customWidth="1"/>
    <col min="12" max="15" width="15.85546875" style="46" customWidth="1"/>
    <col min="16" max="16" width="21" style="46" customWidth="1"/>
    <col min="17" max="17" width="20.85546875" style="46" customWidth="1"/>
    <col min="18" max="18" width="17.7109375" style="46" customWidth="1"/>
    <col min="19" max="19" width="19.85546875" style="46" customWidth="1"/>
    <col min="20" max="20" width="24.42578125" style="46" customWidth="1"/>
    <col min="21" max="21" width="25.7109375" style="46" customWidth="1"/>
    <col min="22" max="22" width="26.140625" style="28" customWidth="1"/>
    <col min="23" max="23" width="20.140625" style="11" customWidth="1"/>
    <col min="24" max="24" width="24.5703125" style="11" customWidth="1"/>
    <col min="25" max="25" width="11.42578125" style="46" customWidth="1"/>
    <col min="26" max="26" width="22.7109375" style="11" customWidth="1"/>
    <col min="27" max="27" width="20.140625" style="10" customWidth="1"/>
    <col min="28" max="28" width="14.28515625" bestFit="1" customWidth="1"/>
  </cols>
  <sheetData>
    <row r="1" spans="1:27" x14ac:dyDescent="0.25">
      <c r="A1" s="1" t="s">
        <v>18</v>
      </c>
      <c r="B1" s="4"/>
      <c r="C1" s="7"/>
      <c r="D1" s="2"/>
      <c r="E1" s="2"/>
      <c r="F1" s="25"/>
      <c r="G1" s="8"/>
      <c r="H1" s="26"/>
      <c r="I1" s="8"/>
      <c r="V1" s="26"/>
      <c r="W1" s="8"/>
      <c r="X1" s="8"/>
      <c r="Y1" s="29"/>
      <c r="Z1" s="8"/>
      <c r="AA1"/>
    </row>
    <row r="2" spans="1:27" ht="18.75" x14ac:dyDescent="0.3">
      <c r="A2" s="96" t="s">
        <v>638</v>
      </c>
      <c r="B2" s="5"/>
      <c r="C2" s="7"/>
      <c r="D2" s="2"/>
      <c r="E2" s="2"/>
      <c r="F2" s="25"/>
      <c r="G2" s="8"/>
      <c r="H2" s="26"/>
      <c r="I2" s="8"/>
      <c r="V2" s="26"/>
      <c r="W2" s="8"/>
      <c r="X2" s="8"/>
      <c r="Y2" s="29"/>
      <c r="Z2" s="8"/>
      <c r="AA2"/>
    </row>
    <row r="3" spans="1:27" ht="37.5" x14ac:dyDescent="0.25">
      <c r="A3" s="97" t="s">
        <v>639</v>
      </c>
      <c r="B3" s="86"/>
      <c r="C3" s="86"/>
      <c r="D3" s="86"/>
      <c r="E3" s="86"/>
      <c r="F3" s="26"/>
      <c r="G3" s="8"/>
      <c r="H3" s="26"/>
      <c r="I3" s="8"/>
      <c r="V3" s="26"/>
      <c r="W3" s="8"/>
      <c r="X3" s="8"/>
      <c r="Y3" s="29"/>
      <c r="Z3" s="8"/>
      <c r="AA3"/>
    </row>
    <row r="4" spans="1:27" ht="37.5" x14ac:dyDescent="0.25">
      <c r="A4" s="98" t="s">
        <v>704</v>
      </c>
      <c r="B4" s="6"/>
      <c r="C4" s="6"/>
      <c r="D4" s="3"/>
      <c r="E4" s="3"/>
      <c r="F4" s="27"/>
      <c r="G4" s="6"/>
      <c r="H4" s="27"/>
      <c r="I4" s="85"/>
      <c r="V4" s="26"/>
      <c r="W4" s="8"/>
      <c r="X4" s="8"/>
      <c r="Y4" s="29"/>
      <c r="Z4" s="8"/>
      <c r="AA4"/>
    </row>
    <row r="5" spans="1:27" s="54" customFormat="1" ht="45" x14ac:dyDescent="0.25">
      <c r="A5" s="99" t="s">
        <v>0</v>
      </c>
      <c r="B5" s="100" t="s">
        <v>1</v>
      </c>
      <c r="C5" s="100" t="s">
        <v>60</v>
      </c>
      <c r="D5" s="99" t="s">
        <v>2</v>
      </c>
      <c r="E5" s="100" t="s">
        <v>59</v>
      </c>
      <c r="F5" s="100" t="s">
        <v>31</v>
      </c>
      <c r="G5" s="100" t="s">
        <v>3</v>
      </c>
      <c r="H5" s="100" t="s">
        <v>35</v>
      </c>
      <c r="I5" s="100" t="s">
        <v>4</v>
      </c>
      <c r="J5" s="100" t="s">
        <v>33</v>
      </c>
      <c r="K5" s="100" t="s">
        <v>5</v>
      </c>
      <c r="L5" s="100" t="s">
        <v>6</v>
      </c>
      <c r="M5" s="100" t="s">
        <v>7</v>
      </c>
      <c r="N5" s="100" t="s">
        <v>8</v>
      </c>
      <c r="O5" s="100" t="s">
        <v>9</v>
      </c>
      <c r="P5" s="100" t="s">
        <v>11</v>
      </c>
      <c r="Q5" s="100" t="s">
        <v>12</v>
      </c>
      <c r="R5" s="100" t="s">
        <v>24</v>
      </c>
      <c r="S5" s="100" t="s">
        <v>20</v>
      </c>
      <c r="T5" s="100" t="s">
        <v>25</v>
      </c>
      <c r="U5" s="100" t="s">
        <v>19</v>
      </c>
      <c r="V5" s="100" t="s">
        <v>10</v>
      </c>
      <c r="W5" s="100" t="s">
        <v>13</v>
      </c>
      <c r="X5" s="100" t="s">
        <v>14</v>
      </c>
      <c r="Y5" s="100" t="s">
        <v>15</v>
      </c>
      <c r="Z5" s="100" t="s">
        <v>16</v>
      </c>
      <c r="AA5" s="99" t="s">
        <v>17</v>
      </c>
    </row>
    <row r="6" spans="1:27" ht="80.25" customHeight="1" x14ac:dyDescent="0.25">
      <c r="A6" s="101" t="s">
        <v>26</v>
      </c>
      <c r="B6" s="101" t="s">
        <v>27</v>
      </c>
      <c r="C6" s="101" t="s">
        <v>67</v>
      </c>
      <c r="D6" s="101" t="s">
        <v>705</v>
      </c>
      <c r="E6" s="101" t="s">
        <v>368</v>
      </c>
      <c r="F6" s="102">
        <v>20000000</v>
      </c>
      <c r="G6" s="101" t="s">
        <v>443</v>
      </c>
      <c r="H6" s="102">
        <v>20000000</v>
      </c>
      <c r="I6" s="101" t="s">
        <v>279</v>
      </c>
      <c r="J6" s="103">
        <f>L6+M6+N6+O6</f>
        <v>100</v>
      </c>
      <c r="K6" s="103" t="s">
        <v>42</v>
      </c>
      <c r="L6" s="103">
        <v>25</v>
      </c>
      <c r="M6" s="103">
        <v>25</v>
      </c>
      <c r="N6" s="103">
        <v>25</v>
      </c>
      <c r="O6" s="103">
        <v>25</v>
      </c>
      <c r="P6" s="104" t="s">
        <v>36</v>
      </c>
      <c r="Q6" s="104" t="s">
        <v>356</v>
      </c>
      <c r="R6" s="103" t="s">
        <v>50</v>
      </c>
      <c r="S6" s="104" t="s">
        <v>23</v>
      </c>
      <c r="T6" s="104" t="s">
        <v>56</v>
      </c>
      <c r="U6" s="104" t="s">
        <v>55</v>
      </c>
      <c r="V6" s="105" t="s">
        <v>62</v>
      </c>
      <c r="W6" s="101" t="s">
        <v>443</v>
      </c>
      <c r="X6" s="101" t="s">
        <v>30</v>
      </c>
      <c r="Y6" s="103" t="s">
        <v>370</v>
      </c>
      <c r="Z6" s="102">
        <v>20000000</v>
      </c>
      <c r="AA6" s="101" t="s">
        <v>29</v>
      </c>
    </row>
    <row r="7" spans="1:27" ht="67.5" x14ac:dyDescent="0.25">
      <c r="A7" s="101" t="s">
        <v>26</v>
      </c>
      <c r="B7" s="101" t="s">
        <v>27</v>
      </c>
      <c r="C7" s="101" t="s">
        <v>67</v>
      </c>
      <c r="D7" s="101" t="s">
        <v>705</v>
      </c>
      <c r="E7" s="106" t="s">
        <v>368</v>
      </c>
      <c r="F7" s="107">
        <v>10000000</v>
      </c>
      <c r="G7" s="108" t="s">
        <v>443</v>
      </c>
      <c r="H7" s="107">
        <v>10000000</v>
      </c>
      <c r="I7" s="109" t="s">
        <v>61</v>
      </c>
      <c r="J7" s="103">
        <f>L7+M7+N7+O7</f>
        <v>100</v>
      </c>
      <c r="K7" s="103" t="s">
        <v>42</v>
      </c>
      <c r="L7" s="103">
        <v>25</v>
      </c>
      <c r="M7" s="103">
        <v>25</v>
      </c>
      <c r="N7" s="103">
        <v>25</v>
      </c>
      <c r="O7" s="103">
        <v>25</v>
      </c>
      <c r="P7" s="104" t="s">
        <v>36</v>
      </c>
      <c r="Q7" s="104" t="s">
        <v>37</v>
      </c>
      <c r="R7" s="103" t="s">
        <v>50</v>
      </c>
      <c r="S7" s="104" t="s">
        <v>23</v>
      </c>
      <c r="T7" s="104" t="s">
        <v>56</v>
      </c>
      <c r="U7" s="104" t="s">
        <v>55</v>
      </c>
      <c r="V7" s="105" t="s">
        <v>63</v>
      </c>
      <c r="W7" s="101" t="s">
        <v>443</v>
      </c>
      <c r="X7" s="101" t="s">
        <v>30</v>
      </c>
      <c r="Y7" s="110" t="s">
        <v>373</v>
      </c>
      <c r="Z7" s="107">
        <v>10000000</v>
      </c>
      <c r="AA7" s="109" t="s">
        <v>29</v>
      </c>
    </row>
    <row r="8" spans="1:27" ht="67.5" x14ac:dyDescent="0.25">
      <c r="A8" s="101" t="s">
        <v>26</v>
      </c>
      <c r="B8" s="101" t="s">
        <v>27</v>
      </c>
      <c r="C8" s="101" t="s">
        <v>277</v>
      </c>
      <c r="D8" s="101" t="s">
        <v>706</v>
      </c>
      <c r="E8" s="106" t="s">
        <v>64</v>
      </c>
      <c r="F8" s="156">
        <v>584760000</v>
      </c>
      <c r="G8" s="108" t="s">
        <v>443</v>
      </c>
      <c r="H8" s="156">
        <v>584760000</v>
      </c>
      <c r="I8" s="109" t="s">
        <v>667</v>
      </c>
      <c r="J8" s="103">
        <v>5000</v>
      </c>
      <c r="K8" s="103" t="s">
        <v>34</v>
      </c>
      <c r="L8" s="111">
        <v>1250</v>
      </c>
      <c r="M8" s="111">
        <v>1250</v>
      </c>
      <c r="N8" s="111">
        <v>1250</v>
      </c>
      <c r="O8" s="111">
        <v>1250</v>
      </c>
      <c r="P8" s="104" t="s">
        <v>36</v>
      </c>
      <c r="Q8" s="104" t="s">
        <v>37</v>
      </c>
      <c r="R8" s="103" t="s">
        <v>278</v>
      </c>
      <c r="S8" s="104" t="s">
        <v>51</v>
      </c>
      <c r="T8" s="104" t="s">
        <v>52</v>
      </c>
      <c r="U8" s="104" t="s">
        <v>53</v>
      </c>
      <c r="V8" s="105" t="s">
        <v>38</v>
      </c>
      <c r="W8" s="101" t="s">
        <v>443</v>
      </c>
      <c r="X8" s="101" t="s">
        <v>30</v>
      </c>
      <c r="Y8" s="110" t="s">
        <v>372</v>
      </c>
      <c r="Z8" s="156">
        <v>584760000</v>
      </c>
      <c r="AA8" s="109" t="s">
        <v>29</v>
      </c>
    </row>
    <row r="9" spans="1:27" ht="67.5" x14ac:dyDescent="0.25">
      <c r="A9" s="101" t="s">
        <v>26</v>
      </c>
      <c r="B9" s="101" t="s">
        <v>27</v>
      </c>
      <c r="C9" s="101" t="s">
        <v>67</v>
      </c>
      <c r="D9" s="101" t="s">
        <v>705</v>
      </c>
      <c r="E9" s="106" t="s">
        <v>368</v>
      </c>
      <c r="F9" s="157"/>
      <c r="G9" s="108" t="s">
        <v>443</v>
      </c>
      <c r="H9" s="157"/>
      <c r="I9" s="109" t="s">
        <v>668</v>
      </c>
      <c r="J9" s="103">
        <f t="shared" ref="J9:J41" si="0">L9+M9+N9+O9</f>
        <v>100</v>
      </c>
      <c r="K9" s="104" t="s">
        <v>42</v>
      </c>
      <c r="L9" s="104">
        <v>25</v>
      </c>
      <c r="M9" s="104">
        <v>25</v>
      </c>
      <c r="N9" s="104">
        <v>25</v>
      </c>
      <c r="O9" s="104">
        <v>25</v>
      </c>
      <c r="P9" s="104" t="s">
        <v>36</v>
      </c>
      <c r="Q9" s="104" t="s">
        <v>354</v>
      </c>
      <c r="R9" s="103" t="s">
        <v>49</v>
      </c>
      <c r="S9" s="104" t="s">
        <v>21</v>
      </c>
      <c r="T9" s="103" t="s">
        <v>56</v>
      </c>
      <c r="U9" s="104" t="s">
        <v>53</v>
      </c>
      <c r="V9" s="105" t="s">
        <v>38</v>
      </c>
      <c r="W9" s="101" t="s">
        <v>443</v>
      </c>
      <c r="X9" s="101" t="s">
        <v>30</v>
      </c>
      <c r="Y9" s="103" t="s">
        <v>372</v>
      </c>
      <c r="Z9" s="157"/>
      <c r="AA9" s="101" t="s">
        <v>29</v>
      </c>
    </row>
    <row r="10" spans="1:27" ht="67.5" x14ac:dyDescent="0.25">
      <c r="A10" s="101" t="s">
        <v>26</v>
      </c>
      <c r="B10" s="101" t="s">
        <v>27</v>
      </c>
      <c r="C10" s="101" t="s">
        <v>67</v>
      </c>
      <c r="D10" s="101" t="s">
        <v>705</v>
      </c>
      <c r="E10" s="106" t="s">
        <v>368</v>
      </c>
      <c r="F10" s="157"/>
      <c r="G10" s="108" t="s">
        <v>443</v>
      </c>
      <c r="H10" s="157"/>
      <c r="I10" s="112" t="s">
        <v>669</v>
      </c>
      <c r="J10" s="103">
        <f t="shared" si="0"/>
        <v>4</v>
      </c>
      <c r="K10" s="103" t="s">
        <v>41</v>
      </c>
      <c r="L10" s="103">
        <v>1</v>
      </c>
      <c r="M10" s="103">
        <v>1</v>
      </c>
      <c r="N10" s="103">
        <v>1</v>
      </c>
      <c r="O10" s="103">
        <v>1</v>
      </c>
      <c r="P10" s="104" t="s">
        <v>36</v>
      </c>
      <c r="Q10" s="104" t="s">
        <v>37</v>
      </c>
      <c r="R10" s="103" t="s">
        <v>49</v>
      </c>
      <c r="S10" s="104" t="s">
        <v>21</v>
      </c>
      <c r="T10" s="104" t="s">
        <v>52</v>
      </c>
      <c r="U10" s="104" t="s">
        <v>53</v>
      </c>
      <c r="V10" s="105" t="s">
        <v>38</v>
      </c>
      <c r="W10" s="101" t="s">
        <v>443</v>
      </c>
      <c r="X10" s="101" t="s">
        <v>30</v>
      </c>
      <c r="Y10" s="110" t="s">
        <v>372</v>
      </c>
      <c r="Z10" s="157"/>
      <c r="AA10" s="109" t="s">
        <v>29</v>
      </c>
    </row>
    <row r="11" spans="1:27" ht="67.5" x14ac:dyDescent="0.25">
      <c r="A11" s="101" t="s">
        <v>26</v>
      </c>
      <c r="B11" s="101" t="s">
        <v>27</v>
      </c>
      <c r="C11" s="101" t="s">
        <v>277</v>
      </c>
      <c r="D11" s="101" t="s">
        <v>705</v>
      </c>
      <c r="E11" s="106" t="s">
        <v>64</v>
      </c>
      <c r="F11" s="157"/>
      <c r="G11" s="108" t="s">
        <v>443</v>
      </c>
      <c r="H11" s="157"/>
      <c r="I11" s="109" t="s">
        <v>670</v>
      </c>
      <c r="J11" s="103">
        <f t="shared" si="0"/>
        <v>100</v>
      </c>
      <c r="K11" s="103" t="s">
        <v>42</v>
      </c>
      <c r="L11" s="103">
        <v>25</v>
      </c>
      <c r="M11" s="103">
        <v>25</v>
      </c>
      <c r="N11" s="103">
        <v>25</v>
      </c>
      <c r="O11" s="103">
        <v>25</v>
      </c>
      <c r="P11" s="104" t="s">
        <v>36</v>
      </c>
      <c r="Q11" s="104" t="s">
        <v>37</v>
      </c>
      <c r="R11" s="103" t="s">
        <v>278</v>
      </c>
      <c r="S11" s="104" t="s">
        <v>54</v>
      </c>
      <c r="T11" s="104" t="s">
        <v>52</v>
      </c>
      <c r="U11" s="104" t="s">
        <v>53</v>
      </c>
      <c r="V11" s="105" t="s">
        <v>38</v>
      </c>
      <c r="W11" s="101" t="s">
        <v>443</v>
      </c>
      <c r="X11" s="101" t="s">
        <v>30</v>
      </c>
      <c r="Y11" s="110" t="s">
        <v>372</v>
      </c>
      <c r="Z11" s="157"/>
      <c r="AA11" s="109" t="s">
        <v>29</v>
      </c>
    </row>
    <row r="12" spans="1:27" ht="67.5" x14ac:dyDescent="0.25">
      <c r="A12" s="101" t="s">
        <v>26</v>
      </c>
      <c r="B12" s="101" t="s">
        <v>27</v>
      </c>
      <c r="C12" s="101" t="s">
        <v>67</v>
      </c>
      <c r="D12" s="101" t="s">
        <v>705</v>
      </c>
      <c r="E12" s="106" t="s">
        <v>368</v>
      </c>
      <c r="F12" s="157"/>
      <c r="G12" s="108" t="s">
        <v>443</v>
      </c>
      <c r="H12" s="157"/>
      <c r="I12" s="109" t="s">
        <v>671</v>
      </c>
      <c r="J12" s="103">
        <f t="shared" si="0"/>
        <v>100</v>
      </c>
      <c r="K12" s="103" t="s">
        <v>42</v>
      </c>
      <c r="L12" s="103">
        <v>25</v>
      </c>
      <c r="M12" s="103">
        <v>25</v>
      </c>
      <c r="N12" s="103">
        <v>25</v>
      </c>
      <c r="O12" s="103">
        <v>25</v>
      </c>
      <c r="P12" s="104" t="s">
        <v>36</v>
      </c>
      <c r="Q12" s="104" t="s">
        <v>37</v>
      </c>
      <c r="R12" s="103" t="s">
        <v>278</v>
      </c>
      <c r="S12" s="104" t="s">
        <v>23</v>
      </c>
      <c r="T12" s="104" t="s">
        <v>52</v>
      </c>
      <c r="U12" s="104" t="s">
        <v>53</v>
      </c>
      <c r="V12" s="105" t="s">
        <v>38</v>
      </c>
      <c r="W12" s="101" t="s">
        <v>443</v>
      </c>
      <c r="X12" s="101" t="s">
        <v>30</v>
      </c>
      <c r="Y12" s="110" t="s">
        <v>372</v>
      </c>
      <c r="Z12" s="157"/>
      <c r="AA12" s="109" t="s">
        <v>29</v>
      </c>
    </row>
    <row r="13" spans="1:27" ht="67.5" x14ac:dyDescent="0.25">
      <c r="A13" s="101" t="s">
        <v>26</v>
      </c>
      <c r="B13" s="101" t="s">
        <v>27</v>
      </c>
      <c r="C13" s="101" t="s">
        <v>67</v>
      </c>
      <c r="D13" s="101" t="s">
        <v>705</v>
      </c>
      <c r="E13" s="106" t="s">
        <v>66</v>
      </c>
      <c r="F13" s="157"/>
      <c r="G13" s="108" t="s">
        <v>443</v>
      </c>
      <c r="H13" s="157"/>
      <c r="I13" s="112" t="s">
        <v>672</v>
      </c>
      <c r="J13" s="103">
        <f t="shared" si="0"/>
        <v>100</v>
      </c>
      <c r="K13" s="103" t="s">
        <v>42</v>
      </c>
      <c r="L13" s="103">
        <v>25</v>
      </c>
      <c r="M13" s="103">
        <v>25</v>
      </c>
      <c r="N13" s="103">
        <v>25</v>
      </c>
      <c r="O13" s="103">
        <v>25</v>
      </c>
      <c r="P13" s="104" t="s">
        <v>36</v>
      </c>
      <c r="Q13" s="104" t="s">
        <v>37</v>
      </c>
      <c r="R13" s="103" t="s">
        <v>278</v>
      </c>
      <c r="S13" s="104" t="s">
        <v>51</v>
      </c>
      <c r="T13" s="104" t="s">
        <v>56</v>
      </c>
      <c r="U13" s="104" t="s">
        <v>55</v>
      </c>
      <c r="V13" s="105" t="s">
        <v>38</v>
      </c>
      <c r="W13" s="101" t="s">
        <v>443</v>
      </c>
      <c r="X13" s="101" t="s">
        <v>30</v>
      </c>
      <c r="Y13" s="110" t="s">
        <v>372</v>
      </c>
      <c r="Z13" s="157"/>
      <c r="AA13" s="109" t="s">
        <v>29</v>
      </c>
    </row>
    <row r="14" spans="1:27" ht="67.5" x14ac:dyDescent="0.25">
      <c r="A14" s="101" t="s">
        <v>26</v>
      </c>
      <c r="B14" s="101" t="s">
        <v>27</v>
      </c>
      <c r="C14" s="101" t="s">
        <v>67</v>
      </c>
      <c r="D14" s="101" t="s">
        <v>705</v>
      </c>
      <c r="E14" s="106" t="s">
        <v>66</v>
      </c>
      <c r="F14" s="157"/>
      <c r="G14" s="108" t="s">
        <v>443</v>
      </c>
      <c r="H14" s="157"/>
      <c r="I14" s="109" t="s">
        <v>673</v>
      </c>
      <c r="J14" s="103">
        <f t="shared" si="0"/>
        <v>100</v>
      </c>
      <c r="K14" s="103" t="s">
        <v>42</v>
      </c>
      <c r="L14" s="103">
        <v>25</v>
      </c>
      <c r="M14" s="103">
        <v>25</v>
      </c>
      <c r="N14" s="103">
        <v>25</v>
      </c>
      <c r="O14" s="103">
        <v>25</v>
      </c>
      <c r="P14" s="104" t="s">
        <v>36</v>
      </c>
      <c r="Q14" s="104" t="s">
        <v>37</v>
      </c>
      <c r="R14" s="103" t="s">
        <v>278</v>
      </c>
      <c r="S14" s="104" t="s">
        <v>51</v>
      </c>
      <c r="T14" s="104" t="s">
        <v>56</v>
      </c>
      <c r="U14" s="104" t="s">
        <v>55</v>
      </c>
      <c r="V14" s="105" t="s">
        <v>38</v>
      </c>
      <c r="W14" s="101" t="s">
        <v>443</v>
      </c>
      <c r="X14" s="101" t="s">
        <v>30</v>
      </c>
      <c r="Y14" s="110" t="s">
        <v>372</v>
      </c>
      <c r="Z14" s="157"/>
      <c r="AA14" s="109" t="s">
        <v>29</v>
      </c>
    </row>
    <row r="15" spans="1:27" ht="67.5" x14ac:dyDescent="0.25">
      <c r="A15" s="101" t="s">
        <v>26</v>
      </c>
      <c r="B15" s="101" t="s">
        <v>27</v>
      </c>
      <c r="C15" s="101" t="s">
        <v>67</v>
      </c>
      <c r="D15" s="101" t="s">
        <v>705</v>
      </c>
      <c r="E15" s="101" t="s">
        <v>66</v>
      </c>
      <c r="F15" s="157"/>
      <c r="G15" s="101" t="s">
        <v>443</v>
      </c>
      <c r="H15" s="157"/>
      <c r="I15" s="101" t="s">
        <v>674</v>
      </c>
      <c r="J15" s="103">
        <f t="shared" si="0"/>
        <v>100</v>
      </c>
      <c r="K15" s="103" t="s">
        <v>42</v>
      </c>
      <c r="L15" s="103">
        <v>25</v>
      </c>
      <c r="M15" s="103">
        <v>25</v>
      </c>
      <c r="N15" s="103">
        <v>25</v>
      </c>
      <c r="O15" s="103">
        <v>25</v>
      </c>
      <c r="P15" s="104" t="s">
        <v>36</v>
      </c>
      <c r="Q15" s="104" t="s">
        <v>37</v>
      </c>
      <c r="R15" s="103" t="s">
        <v>50</v>
      </c>
      <c r="S15" s="104" t="s">
        <v>22</v>
      </c>
      <c r="T15" s="104" t="s">
        <v>56</v>
      </c>
      <c r="U15" s="104" t="s">
        <v>55</v>
      </c>
      <c r="V15" s="105" t="s">
        <v>38</v>
      </c>
      <c r="W15" s="101" t="s">
        <v>443</v>
      </c>
      <c r="X15" s="101" t="s">
        <v>30</v>
      </c>
      <c r="Y15" s="103" t="s">
        <v>372</v>
      </c>
      <c r="Z15" s="157"/>
      <c r="AA15" s="101" t="s">
        <v>29</v>
      </c>
    </row>
    <row r="16" spans="1:27" ht="67.5" x14ac:dyDescent="0.25">
      <c r="A16" s="101" t="s">
        <v>26</v>
      </c>
      <c r="B16" s="101" t="s">
        <v>27</v>
      </c>
      <c r="C16" s="101" t="s">
        <v>67</v>
      </c>
      <c r="D16" s="101" t="s">
        <v>705</v>
      </c>
      <c r="E16" s="101" t="s">
        <v>66</v>
      </c>
      <c r="F16" s="157"/>
      <c r="G16" s="101" t="s">
        <v>443</v>
      </c>
      <c r="H16" s="157"/>
      <c r="I16" s="101" t="s">
        <v>675</v>
      </c>
      <c r="J16" s="103">
        <f t="shared" si="0"/>
        <v>1</v>
      </c>
      <c r="K16" s="103" t="s">
        <v>43</v>
      </c>
      <c r="L16" s="103"/>
      <c r="M16" s="103"/>
      <c r="N16" s="103">
        <v>1</v>
      </c>
      <c r="O16" s="103"/>
      <c r="P16" s="104" t="s">
        <v>36</v>
      </c>
      <c r="Q16" s="104" t="s">
        <v>354</v>
      </c>
      <c r="R16" s="103" t="s">
        <v>50</v>
      </c>
      <c r="S16" s="104" t="s">
        <v>22</v>
      </c>
      <c r="T16" s="104" t="s">
        <v>56</v>
      </c>
      <c r="U16" s="104" t="s">
        <v>55</v>
      </c>
      <c r="V16" s="105" t="s">
        <v>38</v>
      </c>
      <c r="W16" s="101" t="s">
        <v>443</v>
      </c>
      <c r="X16" s="101" t="s">
        <v>30</v>
      </c>
      <c r="Y16" s="103" t="s">
        <v>372</v>
      </c>
      <c r="Z16" s="157"/>
      <c r="AA16" s="101" t="s">
        <v>29</v>
      </c>
    </row>
    <row r="17" spans="1:27" ht="67.5" x14ac:dyDescent="0.25">
      <c r="A17" s="101" t="s">
        <v>26</v>
      </c>
      <c r="B17" s="101" t="s">
        <v>27</v>
      </c>
      <c r="C17" s="101" t="s">
        <v>363</v>
      </c>
      <c r="D17" s="101" t="s">
        <v>705</v>
      </c>
      <c r="E17" s="106" t="s">
        <v>362</v>
      </c>
      <c r="F17" s="157"/>
      <c r="G17" s="108" t="s">
        <v>443</v>
      </c>
      <c r="H17" s="157"/>
      <c r="I17" s="109" t="s">
        <v>676</v>
      </c>
      <c r="J17" s="103">
        <f t="shared" si="0"/>
        <v>84</v>
      </c>
      <c r="K17" s="104" t="s">
        <v>46</v>
      </c>
      <c r="L17" s="104">
        <v>21</v>
      </c>
      <c r="M17" s="104">
        <v>21</v>
      </c>
      <c r="N17" s="104">
        <v>21</v>
      </c>
      <c r="O17" s="104">
        <v>21</v>
      </c>
      <c r="P17" s="104" t="s">
        <v>36</v>
      </c>
      <c r="Q17" s="104" t="s">
        <v>37</v>
      </c>
      <c r="R17" s="103" t="s">
        <v>50</v>
      </c>
      <c r="S17" s="104" t="s">
        <v>22</v>
      </c>
      <c r="T17" s="103" t="s">
        <v>56</v>
      </c>
      <c r="U17" s="104" t="s">
        <v>55</v>
      </c>
      <c r="V17" s="105" t="s">
        <v>38</v>
      </c>
      <c r="W17" s="101" t="s">
        <v>443</v>
      </c>
      <c r="X17" s="101" t="s">
        <v>30</v>
      </c>
      <c r="Y17" s="103" t="s">
        <v>372</v>
      </c>
      <c r="Z17" s="157"/>
      <c r="AA17" s="101" t="s">
        <v>29</v>
      </c>
    </row>
    <row r="18" spans="1:27" ht="67.5" x14ac:dyDescent="0.25">
      <c r="A18" s="101" t="s">
        <v>26</v>
      </c>
      <c r="B18" s="101" t="s">
        <v>27</v>
      </c>
      <c r="C18" s="101" t="s">
        <v>363</v>
      </c>
      <c r="D18" s="101" t="s">
        <v>705</v>
      </c>
      <c r="E18" s="106" t="s">
        <v>362</v>
      </c>
      <c r="F18" s="157"/>
      <c r="G18" s="108" t="s">
        <v>443</v>
      </c>
      <c r="H18" s="157"/>
      <c r="I18" s="109" t="s">
        <v>677</v>
      </c>
      <c r="J18" s="103">
        <f t="shared" si="0"/>
        <v>84</v>
      </c>
      <c r="K18" s="104" t="s">
        <v>47</v>
      </c>
      <c r="L18" s="104">
        <v>21</v>
      </c>
      <c r="M18" s="104">
        <v>21</v>
      </c>
      <c r="N18" s="104">
        <v>21</v>
      </c>
      <c r="O18" s="104">
        <v>21</v>
      </c>
      <c r="P18" s="104" t="s">
        <v>36</v>
      </c>
      <c r="Q18" s="104" t="s">
        <v>355</v>
      </c>
      <c r="R18" s="103" t="s">
        <v>50</v>
      </c>
      <c r="S18" s="104" t="s">
        <v>22</v>
      </c>
      <c r="T18" s="103" t="s">
        <v>56</v>
      </c>
      <c r="U18" s="104" t="s">
        <v>55</v>
      </c>
      <c r="V18" s="105" t="s">
        <v>38</v>
      </c>
      <c r="W18" s="101" t="s">
        <v>443</v>
      </c>
      <c r="X18" s="101" t="s">
        <v>30</v>
      </c>
      <c r="Y18" s="103" t="s">
        <v>372</v>
      </c>
      <c r="Z18" s="157"/>
      <c r="AA18" s="101" t="s">
        <v>29</v>
      </c>
    </row>
    <row r="19" spans="1:27" ht="67.5" x14ac:dyDescent="0.25">
      <c r="A19" s="101" t="s">
        <v>26</v>
      </c>
      <c r="B19" s="101" t="s">
        <v>27</v>
      </c>
      <c r="C19" s="101" t="s">
        <v>67</v>
      </c>
      <c r="D19" s="101" t="s">
        <v>705</v>
      </c>
      <c r="E19" s="101" t="s">
        <v>368</v>
      </c>
      <c r="F19" s="157"/>
      <c r="G19" s="101" t="s">
        <v>443</v>
      </c>
      <c r="H19" s="157"/>
      <c r="I19" s="101" t="s">
        <v>678</v>
      </c>
      <c r="J19" s="103">
        <f t="shared" si="0"/>
        <v>100</v>
      </c>
      <c r="K19" s="104" t="s">
        <v>42</v>
      </c>
      <c r="L19" s="104">
        <v>25</v>
      </c>
      <c r="M19" s="104">
        <v>25</v>
      </c>
      <c r="N19" s="104">
        <v>25</v>
      </c>
      <c r="O19" s="104">
        <v>25</v>
      </c>
      <c r="P19" s="104" t="s">
        <v>36</v>
      </c>
      <c r="Q19" s="104" t="s">
        <v>355</v>
      </c>
      <c r="R19" s="103" t="s">
        <v>50</v>
      </c>
      <c r="S19" s="104" t="s">
        <v>51</v>
      </c>
      <c r="T19" s="103" t="s">
        <v>56</v>
      </c>
      <c r="U19" s="104" t="s">
        <v>55</v>
      </c>
      <c r="V19" s="105" t="s">
        <v>38</v>
      </c>
      <c r="W19" s="101" t="s">
        <v>443</v>
      </c>
      <c r="X19" s="101" t="s">
        <v>30</v>
      </c>
      <c r="Y19" s="103" t="s">
        <v>371</v>
      </c>
      <c r="Z19" s="157"/>
      <c r="AA19" s="101" t="s">
        <v>29</v>
      </c>
    </row>
    <row r="20" spans="1:27" ht="67.5" customHeight="1" x14ac:dyDescent="0.25">
      <c r="A20" s="101" t="s">
        <v>26</v>
      </c>
      <c r="B20" s="101" t="s">
        <v>27</v>
      </c>
      <c r="C20" s="101" t="s">
        <v>363</v>
      </c>
      <c r="D20" s="101" t="s">
        <v>705</v>
      </c>
      <c r="E20" s="101" t="s">
        <v>362</v>
      </c>
      <c r="F20" s="157"/>
      <c r="G20" s="101" t="s">
        <v>443</v>
      </c>
      <c r="H20" s="157"/>
      <c r="I20" s="101" t="s">
        <v>679</v>
      </c>
      <c r="J20" s="103">
        <f t="shared" si="0"/>
        <v>1</v>
      </c>
      <c r="K20" s="104" t="s">
        <v>48</v>
      </c>
      <c r="L20" s="104"/>
      <c r="M20" s="104"/>
      <c r="N20" s="104"/>
      <c r="O20" s="104">
        <v>1</v>
      </c>
      <c r="P20" s="104" t="s">
        <v>36</v>
      </c>
      <c r="Q20" s="104" t="s">
        <v>355</v>
      </c>
      <c r="R20" s="103" t="s">
        <v>50</v>
      </c>
      <c r="S20" s="104" t="s">
        <v>21</v>
      </c>
      <c r="T20" s="103" t="s">
        <v>56</v>
      </c>
      <c r="U20" s="104" t="s">
        <v>55</v>
      </c>
      <c r="V20" s="105" t="s">
        <v>38</v>
      </c>
      <c r="W20" s="101" t="s">
        <v>443</v>
      </c>
      <c r="X20" s="101" t="s">
        <v>30</v>
      </c>
      <c r="Y20" s="103" t="s">
        <v>371</v>
      </c>
      <c r="Z20" s="157"/>
      <c r="AA20" s="101" t="s">
        <v>29</v>
      </c>
    </row>
    <row r="21" spans="1:27" ht="67.5" customHeight="1" x14ac:dyDescent="0.25">
      <c r="A21" s="101" t="s">
        <v>26</v>
      </c>
      <c r="B21" s="101" t="s">
        <v>27</v>
      </c>
      <c r="C21" s="101" t="s">
        <v>277</v>
      </c>
      <c r="D21" s="101" t="s">
        <v>706</v>
      </c>
      <c r="E21" s="101" t="s">
        <v>64</v>
      </c>
      <c r="F21" s="157"/>
      <c r="G21" s="101" t="s">
        <v>443</v>
      </c>
      <c r="H21" s="157"/>
      <c r="I21" s="101" t="s">
        <v>680</v>
      </c>
      <c r="J21" s="103">
        <f t="shared" si="0"/>
        <v>100</v>
      </c>
      <c r="K21" s="104" t="s">
        <v>42</v>
      </c>
      <c r="L21" s="104">
        <v>25</v>
      </c>
      <c r="M21" s="104">
        <v>25</v>
      </c>
      <c r="N21" s="104">
        <v>25</v>
      </c>
      <c r="O21" s="104">
        <v>25</v>
      </c>
      <c r="P21" s="104" t="s">
        <v>36</v>
      </c>
      <c r="Q21" s="104" t="s">
        <v>355</v>
      </c>
      <c r="R21" s="103" t="s">
        <v>50</v>
      </c>
      <c r="S21" s="104" t="s">
        <v>21</v>
      </c>
      <c r="T21" s="103" t="s">
        <v>56</v>
      </c>
      <c r="U21" s="104" t="s">
        <v>55</v>
      </c>
      <c r="V21" s="105" t="s">
        <v>38</v>
      </c>
      <c r="W21" s="101" t="s">
        <v>443</v>
      </c>
      <c r="X21" s="101" t="s">
        <v>30</v>
      </c>
      <c r="Y21" s="103" t="s">
        <v>371</v>
      </c>
      <c r="Z21" s="157"/>
      <c r="AA21" s="101" t="s">
        <v>29</v>
      </c>
    </row>
    <row r="22" spans="1:27" ht="67.5" customHeight="1" x14ac:dyDescent="0.25">
      <c r="A22" s="101" t="s">
        <v>26</v>
      </c>
      <c r="B22" s="101" t="s">
        <v>27</v>
      </c>
      <c r="C22" s="101" t="s">
        <v>277</v>
      </c>
      <c r="D22" s="101" t="s">
        <v>706</v>
      </c>
      <c r="E22" s="106" t="s">
        <v>64</v>
      </c>
      <c r="F22" s="157"/>
      <c r="G22" s="108" t="s">
        <v>443</v>
      </c>
      <c r="H22" s="157"/>
      <c r="I22" s="109" t="s">
        <v>681</v>
      </c>
      <c r="J22" s="103">
        <f t="shared" si="0"/>
        <v>100</v>
      </c>
      <c r="K22" s="104" t="s">
        <v>42</v>
      </c>
      <c r="L22" s="104">
        <v>25</v>
      </c>
      <c r="M22" s="104">
        <v>25</v>
      </c>
      <c r="N22" s="104">
        <v>25</v>
      </c>
      <c r="O22" s="104">
        <v>25</v>
      </c>
      <c r="P22" s="104" t="s">
        <v>36</v>
      </c>
      <c r="Q22" s="104" t="s">
        <v>355</v>
      </c>
      <c r="R22" s="103" t="s">
        <v>50</v>
      </c>
      <c r="S22" s="104" t="s">
        <v>21</v>
      </c>
      <c r="T22" s="103" t="s">
        <v>56</v>
      </c>
      <c r="U22" s="104" t="s">
        <v>55</v>
      </c>
      <c r="V22" s="105" t="s">
        <v>38</v>
      </c>
      <c r="W22" s="101" t="s">
        <v>443</v>
      </c>
      <c r="X22" s="101" t="s">
        <v>30</v>
      </c>
      <c r="Y22" s="110" t="s">
        <v>371</v>
      </c>
      <c r="Z22" s="157"/>
      <c r="AA22" s="101" t="s">
        <v>29</v>
      </c>
    </row>
    <row r="23" spans="1:27" ht="67.5" customHeight="1" x14ac:dyDescent="0.25">
      <c r="A23" s="101" t="s">
        <v>26</v>
      </c>
      <c r="B23" s="101" t="s">
        <v>27</v>
      </c>
      <c r="C23" s="101" t="s">
        <v>363</v>
      </c>
      <c r="D23" s="101" t="s">
        <v>705</v>
      </c>
      <c r="E23" s="106" t="s">
        <v>362</v>
      </c>
      <c r="F23" s="158"/>
      <c r="G23" s="108" t="s">
        <v>28</v>
      </c>
      <c r="H23" s="158"/>
      <c r="I23" s="109" t="s">
        <v>682</v>
      </c>
      <c r="J23" s="103">
        <f t="shared" si="0"/>
        <v>100</v>
      </c>
      <c r="K23" s="104" t="s">
        <v>42</v>
      </c>
      <c r="L23" s="104">
        <v>25</v>
      </c>
      <c r="M23" s="104">
        <v>25</v>
      </c>
      <c r="N23" s="104">
        <v>25</v>
      </c>
      <c r="O23" s="104">
        <v>25</v>
      </c>
      <c r="P23" s="104" t="s">
        <v>36</v>
      </c>
      <c r="Q23" s="104" t="s">
        <v>37</v>
      </c>
      <c r="R23" s="103" t="s">
        <v>50</v>
      </c>
      <c r="S23" s="104" t="s">
        <v>21</v>
      </c>
      <c r="T23" s="103" t="s">
        <v>56</v>
      </c>
      <c r="U23" s="104" t="s">
        <v>55</v>
      </c>
      <c r="V23" s="105" t="s">
        <v>38</v>
      </c>
      <c r="W23" s="101" t="s">
        <v>443</v>
      </c>
      <c r="X23" s="101" t="s">
        <v>30</v>
      </c>
      <c r="Y23" s="110" t="s">
        <v>371</v>
      </c>
      <c r="Z23" s="158"/>
      <c r="AA23" s="101" t="s">
        <v>29</v>
      </c>
    </row>
    <row r="24" spans="1:27" ht="67.5" customHeight="1" x14ac:dyDescent="0.25">
      <c r="A24" s="101" t="s">
        <v>26</v>
      </c>
      <c r="B24" s="101" t="s">
        <v>27</v>
      </c>
      <c r="C24" s="101" t="s">
        <v>67</v>
      </c>
      <c r="D24" s="101" t="s">
        <v>705</v>
      </c>
      <c r="E24" s="101" t="s">
        <v>368</v>
      </c>
      <c r="F24" s="156">
        <v>3740000</v>
      </c>
      <c r="G24" s="101" t="s">
        <v>443</v>
      </c>
      <c r="H24" s="156">
        <v>3740000</v>
      </c>
      <c r="I24" s="101" t="s">
        <v>665</v>
      </c>
      <c r="J24" s="103">
        <f t="shared" si="0"/>
        <v>100</v>
      </c>
      <c r="K24" s="103" t="s">
        <v>42</v>
      </c>
      <c r="L24" s="103">
        <v>25</v>
      </c>
      <c r="M24" s="103">
        <v>25</v>
      </c>
      <c r="N24" s="103">
        <v>25</v>
      </c>
      <c r="O24" s="103">
        <v>25</v>
      </c>
      <c r="P24" s="104" t="s">
        <v>36</v>
      </c>
      <c r="Q24" s="104" t="s">
        <v>37</v>
      </c>
      <c r="R24" s="103" t="s">
        <v>50</v>
      </c>
      <c r="S24" s="104" t="s">
        <v>23</v>
      </c>
      <c r="T24" s="104" t="s">
        <v>56</v>
      </c>
      <c r="U24" s="104" t="s">
        <v>55</v>
      </c>
      <c r="V24" s="105" t="s">
        <v>615</v>
      </c>
      <c r="W24" s="101" t="s">
        <v>443</v>
      </c>
      <c r="X24" s="101" t="s">
        <v>30</v>
      </c>
      <c r="Y24" s="103" t="s">
        <v>372</v>
      </c>
      <c r="Z24" s="156">
        <v>3740000</v>
      </c>
      <c r="AA24" s="101" t="s">
        <v>29</v>
      </c>
    </row>
    <row r="25" spans="1:27" ht="67.5" customHeight="1" x14ac:dyDescent="0.25">
      <c r="A25" s="101" t="s">
        <v>26</v>
      </c>
      <c r="B25" s="101" t="s">
        <v>27</v>
      </c>
      <c r="C25" s="101" t="s">
        <v>363</v>
      </c>
      <c r="D25" s="101" t="s">
        <v>705</v>
      </c>
      <c r="E25" s="101" t="s">
        <v>362</v>
      </c>
      <c r="F25" s="157"/>
      <c r="G25" s="101" t="s">
        <v>443</v>
      </c>
      <c r="H25" s="157"/>
      <c r="I25" s="101" t="s">
        <v>664</v>
      </c>
      <c r="J25" s="103">
        <f t="shared" si="0"/>
        <v>1</v>
      </c>
      <c r="K25" s="104" t="s">
        <v>45</v>
      </c>
      <c r="L25" s="104"/>
      <c r="M25" s="104"/>
      <c r="N25" s="104"/>
      <c r="O25" s="104">
        <v>1</v>
      </c>
      <c r="P25" s="104" t="s">
        <v>36</v>
      </c>
      <c r="Q25" s="104" t="s">
        <v>355</v>
      </c>
      <c r="R25" s="103" t="s">
        <v>50</v>
      </c>
      <c r="S25" s="104" t="s">
        <v>22</v>
      </c>
      <c r="T25" s="103" t="s">
        <v>56</v>
      </c>
      <c r="U25" s="104" t="s">
        <v>55</v>
      </c>
      <c r="V25" s="105" t="s">
        <v>615</v>
      </c>
      <c r="W25" s="101" t="s">
        <v>443</v>
      </c>
      <c r="X25" s="101" t="s">
        <v>30</v>
      </c>
      <c r="Y25" s="103" t="s">
        <v>372</v>
      </c>
      <c r="Z25" s="157"/>
      <c r="AA25" s="101" t="s">
        <v>29</v>
      </c>
    </row>
    <row r="26" spans="1:27" ht="67.5" customHeight="1" x14ac:dyDescent="0.25">
      <c r="A26" s="101" t="s">
        <v>26</v>
      </c>
      <c r="B26" s="101" t="s">
        <v>27</v>
      </c>
      <c r="C26" s="101" t="s">
        <v>67</v>
      </c>
      <c r="D26" s="101" t="s">
        <v>705</v>
      </c>
      <c r="E26" s="106" t="s">
        <v>66</v>
      </c>
      <c r="F26" s="158"/>
      <c r="G26" s="108" t="s">
        <v>443</v>
      </c>
      <c r="H26" s="158"/>
      <c r="I26" s="109" t="s">
        <v>663</v>
      </c>
      <c r="J26" s="103">
        <f>L26+M26+N26+O26</f>
        <v>100</v>
      </c>
      <c r="K26" s="103" t="s">
        <v>42</v>
      </c>
      <c r="L26" s="103">
        <v>25</v>
      </c>
      <c r="M26" s="103">
        <v>25</v>
      </c>
      <c r="N26" s="103">
        <v>25</v>
      </c>
      <c r="O26" s="103">
        <v>25</v>
      </c>
      <c r="P26" s="104" t="s">
        <v>36</v>
      </c>
      <c r="Q26" s="104" t="s">
        <v>354</v>
      </c>
      <c r="R26" s="103" t="s">
        <v>50</v>
      </c>
      <c r="S26" s="104" t="s">
        <v>22</v>
      </c>
      <c r="T26" s="104" t="s">
        <v>56</v>
      </c>
      <c r="U26" s="104" t="s">
        <v>55</v>
      </c>
      <c r="V26" s="105" t="s">
        <v>615</v>
      </c>
      <c r="W26" s="101" t="s">
        <v>443</v>
      </c>
      <c r="X26" s="101" t="s">
        <v>30</v>
      </c>
      <c r="Y26" s="104" t="s">
        <v>369</v>
      </c>
      <c r="Z26" s="158"/>
      <c r="AA26" s="101" t="s">
        <v>29</v>
      </c>
    </row>
    <row r="27" spans="1:27" ht="67.5" customHeight="1" x14ac:dyDescent="0.25">
      <c r="A27" s="101" t="s">
        <v>26</v>
      </c>
      <c r="B27" s="101" t="s">
        <v>27</v>
      </c>
      <c r="C27" s="101" t="s">
        <v>67</v>
      </c>
      <c r="D27" s="101" t="s">
        <v>705</v>
      </c>
      <c r="E27" s="106" t="s">
        <v>66</v>
      </c>
      <c r="F27" s="113"/>
      <c r="G27" s="108" t="s">
        <v>84</v>
      </c>
      <c r="H27" s="113">
        <v>12800000</v>
      </c>
      <c r="I27" s="109" t="s">
        <v>662</v>
      </c>
      <c r="J27" s="103">
        <f>L27+M27+N27+O27</f>
        <v>100</v>
      </c>
      <c r="K27" s="103" t="s">
        <v>42</v>
      </c>
      <c r="L27" s="103">
        <v>25</v>
      </c>
      <c r="M27" s="103">
        <v>25</v>
      </c>
      <c r="N27" s="103">
        <v>25</v>
      </c>
      <c r="O27" s="103">
        <v>25</v>
      </c>
      <c r="P27" s="104" t="s">
        <v>36</v>
      </c>
      <c r="Q27" s="104" t="s">
        <v>37</v>
      </c>
      <c r="R27" s="103" t="s">
        <v>50</v>
      </c>
      <c r="S27" s="104" t="s">
        <v>22</v>
      </c>
      <c r="T27" s="104" t="s">
        <v>56</v>
      </c>
      <c r="U27" s="104" t="s">
        <v>55</v>
      </c>
      <c r="V27" s="105" t="s">
        <v>552</v>
      </c>
      <c r="W27" s="101" t="s">
        <v>442</v>
      </c>
      <c r="X27" s="101" t="s">
        <v>30</v>
      </c>
      <c r="Y27" s="104" t="s">
        <v>369</v>
      </c>
      <c r="Z27" s="113">
        <v>12800000</v>
      </c>
      <c r="AA27" s="101" t="s">
        <v>29</v>
      </c>
    </row>
    <row r="28" spans="1:27" ht="67.5" customHeight="1" x14ac:dyDescent="0.25">
      <c r="A28" s="101" t="s">
        <v>26</v>
      </c>
      <c r="B28" s="101" t="s">
        <v>27</v>
      </c>
      <c r="C28" s="101" t="s">
        <v>67</v>
      </c>
      <c r="D28" s="101" t="s">
        <v>705</v>
      </c>
      <c r="E28" s="106" t="s">
        <v>66</v>
      </c>
      <c r="F28" s="113">
        <v>19200000</v>
      </c>
      <c r="G28" s="108" t="s">
        <v>84</v>
      </c>
      <c r="H28" s="113">
        <v>19200000</v>
      </c>
      <c r="I28" s="109" t="s">
        <v>637</v>
      </c>
      <c r="J28" s="103">
        <v>100</v>
      </c>
      <c r="K28" s="103" t="s">
        <v>42</v>
      </c>
      <c r="L28" s="103">
        <v>25</v>
      </c>
      <c r="M28" s="103">
        <v>25</v>
      </c>
      <c r="N28" s="103">
        <v>25</v>
      </c>
      <c r="O28" s="103">
        <v>25</v>
      </c>
      <c r="P28" s="104" t="s">
        <v>36</v>
      </c>
      <c r="Q28" s="104" t="s">
        <v>37</v>
      </c>
      <c r="R28" s="103" t="s">
        <v>50</v>
      </c>
      <c r="S28" s="104" t="s">
        <v>22</v>
      </c>
      <c r="T28" s="104" t="s">
        <v>56</v>
      </c>
      <c r="U28" s="104" t="s">
        <v>55</v>
      </c>
      <c r="V28" s="105" t="s">
        <v>552</v>
      </c>
      <c r="W28" s="101" t="s">
        <v>442</v>
      </c>
      <c r="X28" s="101" t="s">
        <v>30</v>
      </c>
      <c r="Y28" s="104" t="s">
        <v>369</v>
      </c>
      <c r="Z28" s="113">
        <v>19200000</v>
      </c>
      <c r="AA28" s="101" t="s">
        <v>29</v>
      </c>
    </row>
    <row r="29" spans="1:27" ht="67.5" customHeight="1" x14ac:dyDescent="0.25">
      <c r="A29" s="101" t="s">
        <v>26</v>
      </c>
      <c r="B29" s="101" t="s">
        <v>27</v>
      </c>
      <c r="C29" s="101" t="s">
        <v>68</v>
      </c>
      <c r="D29" s="101" t="s">
        <v>706</v>
      </c>
      <c r="E29" s="106" t="s">
        <v>64</v>
      </c>
      <c r="F29" s="156">
        <v>365312500</v>
      </c>
      <c r="G29" s="108" t="s">
        <v>443</v>
      </c>
      <c r="H29" s="156">
        <v>365312500</v>
      </c>
      <c r="I29" s="109" t="s">
        <v>58</v>
      </c>
      <c r="J29" s="103">
        <f t="shared" si="0"/>
        <v>1</v>
      </c>
      <c r="K29" s="103" t="s">
        <v>39</v>
      </c>
      <c r="L29" s="103">
        <v>1</v>
      </c>
      <c r="M29" s="103">
        <v>0</v>
      </c>
      <c r="N29" s="103">
        <v>0</v>
      </c>
      <c r="O29" s="103">
        <v>0</v>
      </c>
      <c r="P29" s="104" t="s">
        <v>36</v>
      </c>
      <c r="Q29" s="114" t="s">
        <v>354</v>
      </c>
      <c r="R29" s="103" t="s">
        <v>278</v>
      </c>
      <c r="S29" s="104" t="s">
        <v>51</v>
      </c>
      <c r="T29" s="104" t="s">
        <v>52</v>
      </c>
      <c r="U29" s="104" t="s">
        <v>53</v>
      </c>
      <c r="V29" s="105" t="s">
        <v>32</v>
      </c>
      <c r="W29" s="101" t="s">
        <v>443</v>
      </c>
      <c r="X29" s="115" t="s">
        <v>30</v>
      </c>
      <c r="Y29" s="104" t="s">
        <v>369</v>
      </c>
      <c r="Z29" s="156">
        <v>365312500</v>
      </c>
      <c r="AA29" s="115" t="s">
        <v>29</v>
      </c>
    </row>
    <row r="30" spans="1:27" ht="67.5" customHeight="1" x14ac:dyDescent="0.25">
      <c r="A30" s="101" t="s">
        <v>26</v>
      </c>
      <c r="B30" s="101" t="s">
        <v>27</v>
      </c>
      <c r="C30" s="101" t="s">
        <v>363</v>
      </c>
      <c r="D30" s="101" t="s">
        <v>705</v>
      </c>
      <c r="E30" s="106" t="s">
        <v>362</v>
      </c>
      <c r="F30" s="157"/>
      <c r="G30" s="108" t="s">
        <v>443</v>
      </c>
      <c r="H30" s="157"/>
      <c r="I30" s="109" t="s">
        <v>661</v>
      </c>
      <c r="J30" s="103">
        <f t="shared" si="0"/>
        <v>1</v>
      </c>
      <c r="K30" s="104" t="s">
        <v>44</v>
      </c>
      <c r="L30" s="103">
        <v>1</v>
      </c>
      <c r="M30" s="103"/>
      <c r="N30" s="103"/>
      <c r="O30" s="103"/>
      <c r="P30" s="104" t="s">
        <v>36</v>
      </c>
      <c r="Q30" s="104" t="s">
        <v>354</v>
      </c>
      <c r="R30" s="103" t="s">
        <v>50</v>
      </c>
      <c r="S30" s="104" t="s">
        <v>22</v>
      </c>
      <c r="T30" s="103" t="s">
        <v>56</v>
      </c>
      <c r="U30" s="104" t="s">
        <v>55</v>
      </c>
      <c r="V30" s="105" t="s">
        <v>32</v>
      </c>
      <c r="W30" s="101" t="s">
        <v>443</v>
      </c>
      <c r="X30" s="101" t="s">
        <v>30</v>
      </c>
      <c r="Y30" s="104" t="s">
        <v>369</v>
      </c>
      <c r="Z30" s="157"/>
      <c r="AA30" s="101" t="s">
        <v>29</v>
      </c>
    </row>
    <row r="31" spans="1:27" ht="67.5" customHeight="1" x14ac:dyDescent="0.25">
      <c r="A31" s="101" t="s">
        <v>26</v>
      </c>
      <c r="B31" s="101" t="s">
        <v>27</v>
      </c>
      <c r="C31" s="101" t="s">
        <v>67</v>
      </c>
      <c r="D31" s="101" t="s">
        <v>705</v>
      </c>
      <c r="E31" s="106" t="s">
        <v>368</v>
      </c>
      <c r="F31" s="157"/>
      <c r="G31" s="108" t="s">
        <v>443</v>
      </c>
      <c r="H31" s="157"/>
      <c r="I31" s="109" t="s">
        <v>660</v>
      </c>
      <c r="J31" s="103">
        <f t="shared" si="0"/>
        <v>100</v>
      </c>
      <c r="K31" s="104" t="s">
        <v>42</v>
      </c>
      <c r="L31" s="104">
        <v>25</v>
      </c>
      <c r="M31" s="104">
        <v>25</v>
      </c>
      <c r="N31" s="104">
        <v>25</v>
      </c>
      <c r="O31" s="104">
        <v>25</v>
      </c>
      <c r="P31" s="104" t="s">
        <v>36</v>
      </c>
      <c r="Q31" s="104" t="s">
        <v>354</v>
      </c>
      <c r="R31" s="103" t="s">
        <v>49</v>
      </c>
      <c r="S31" s="104" t="s">
        <v>21</v>
      </c>
      <c r="T31" s="103" t="s">
        <v>56</v>
      </c>
      <c r="U31" s="104" t="s">
        <v>53</v>
      </c>
      <c r="V31" s="105" t="s">
        <v>32</v>
      </c>
      <c r="W31" s="101" t="s">
        <v>443</v>
      </c>
      <c r="X31" s="101" t="s">
        <v>30</v>
      </c>
      <c r="Y31" s="116" t="s">
        <v>369</v>
      </c>
      <c r="Z31" s="157"/>
      <c r="AA31" s="109" t="s">
        <v>29</v>
      </c>
    </row>
    <row r="32" spans="1:27" ht="67.5" customHeight="1" x14ac:dyDescent="0.25">
      <c r="A32" s="101" t="s">
        <v>26</v>
      </c>
      <c r="B32" s="101" t="s">
        <v>27</v>
      </c>
      <c r="C32" s="101" t="s">
        <v>67</v>
      </c>
      <c r="D32" s="101" t="s">
        <v>705</v>
      </c>
      <c r="E32" s="106" t="s">
        <v>368</v>
      </c>
      <c r="F32" s="157"/>
      <c r="G32" s="108" t="s">
        <v>443</v>
      </c>
      <c r="H32" s="157"/>
      <c r="I32" s="109" t="s">
        <v>659</v>
      </c>
      <c r="J32" s="103">
        <f t="shared" si="0"/>
        <v>4</v>
      </c>
      <c r="K32" s="104" t="s">
        <v>280</v>
      </c>
      <c r="L32" s="104">
        <v>1</v>
      </c>
      <c r="M32" s="104">
        <v>1</v>
      </c>
      <c r="N32" s="104">
        <v>1</v>
      </c>
      <c r="O32" s="104">
        <v>1</v>
      </c>
      <c r="P32" s="104" t="s">
        <v>36</v>
      </c>
      <c r="Q32" s="104" t="s">
        <v>357</v>
      </c>
      <c r="R32" s="103" t="s">
        <v>49</v>
      </c>
      <c r="S32" s="104" t="s">
        <v>21</v>
      </c>
      <c r="T32" s="103" t="s">
        <v>56</v>
      </c>
      <c r="U32" s="104" t="s">
        <v>53</v>
      </c>
      <c r="V32" s="105" t="s">
        <v>32</v>
      </c>
      <c r="W32" s="101" t="s">
        <v>443</v>
      </c>
      <c r="X32" s="101" t="s">
        <v>30</v>
      </c>
      <c r="Y32" s="103" t="s">
        <v>372</v>
      </c>
      <c r="Z32" s="157"/>
      <c r="AA32" s="101" t="s">
        <v>29</v>
      </c>
    </row>
    <row r="33" spans="1:27" ht="67.5" customHeight="1" x14ac:dyDescent="0.25">
      <c r="A33" s="101" t="s">
        <v>26</v>
      </c>
      <c r="B33" s="101" t="s">
        <v>27</v>
      </c>
      <c r="C33" s="101" t="s">
        <v>67</v>
      </c>
      <c r="D33" s="101" t="s">
        <v>705</v>
      </c>
      <c r="E33" s="106" t="s">
        <v>368</v>
      </c>
      <c r="F33" s="157"/>
      <c r="G33" s="109" t="s">
        <v>443</v>
      </c>
      <c r="H33" s="157"/>
      <c r="I33" s="101" t="s">
        <v>658</v>
      </c>
      <c r="J33" s="103">
        <f t="shared" si="0"/>
        <v>100</v>
      </c>
      <c r="K33" s="104" t="s">
        <v>42</v>
      </c>
      <c r="L33" s="104">
        <v>25</v>
      </c>
      <c r="M33" s="104">
        <v>25</v>
      </c>
      <c r="N33" s="104">
        <v>25</v>
      </c>
      <c r="O33" s="104">
        <v>25</v>
      </c>
      <c r="P33" s="104" t="s">
        <v>36</v>
      </c>
      <c r="Q33" s="104" t="s">
        <v>37</v>
      </c>
      <c r="R33" s="103" t="s">
        <v>49</v>
      </c>
      <c r="S33" s="104" t="s">
        <v>21</v>
      </c>
      <c r="T33" s="103" t="s">
        <v>56</v>
      </c>
      <c r="U33" s="104" t="s">
        <v>53</v>
      </c>
      <c r="V33" s="105" t="s">
        <v>32</v>
      </c>
      <c r="W33" s="101" t="s">
        <v>443</v>
      </c>
      <c r="X33" s="101" t="s">
        <v>30</v>
      </c>
      <c r="Y33" s="103" t="s">
        <v>372</v>
      </c>
      <c r="Z33" s="157"/>
      <c r="AA33" s="101" t="s">
        <v>29</v>
      </c>
    </row>
    <row r="34" spans="1:27" ht="67.5" customHeight="1" x14ac:dyDescent="0.25">
      <c r="A34" s="101" t="s">
        <v>26</v>
      </c>
      <c r="B34" s="101" t="s">
        <v>27</v>
      </c>
      <c r="C34" s="101" t="s">
        <v>67</v>
      </c>
      <c r="D34" s="101" t="s">
        <v>705</v>
      </c>
      <c r="E34" s="106" t="s">
        <v>368</v>
      </c>
      <c r="F34" s="157"/>
      <c r="G34" s="109" t="s">
        <v>443</v>
      </c>
      <c r="H34" s="157"/>
      <c r="I34" s="101" t="s">
        <v>657</v>
      </c>
      <c r="J34" s="103">
        <f t="shared" si="0"/>
        <v>100</v>
      </c>
      <c r="K34" s="104" t="s">
        <v>42</v>
      </c>
      <c r="L34" s="104">
        <v>25</v>
      </c>
      <c r="M34" s="104">
        <v>25</v>
      </c>
      <c r="N34" s="104">
        <v>25</v>
      </c>
      <c r="O34" s="104">
        <v>25</v>
      </c>
      <c r="P34" s="104" t="s">
        <v>36</v>
      </c>
      <c r="Q34" s="104" t="s">
        <v>354</v>
      </c>
      <c r="R34" s="103" t="s">
        <v>49</v>
      </c>
      <c r="S34" s="104" t="s">
        <v>21</v>
      </c>
      <c r="T34" s="103" t="s">
        <v>56</v>
      </c>
      <c r="U34" s="104" t="s">
        <v>53</v>
      </c>
      <c r="V34" s="105" t="s">
        <v>32</v>
      </c>
      <c r="W34" s="101" t="s">
        <v>443</v>
      </c>
      <c r="X34" s="101" t="s">
        <v>30</v>
      </c>
      <c r="Y34" s="103" t="s">
        <v>372</v>
      </c>
      <c r="Z34" s="157"/>
      <c r="AA34" s="101" t="s">
        <v>29</v>
      </c>
    </row>
    <row r="35" spans="1:27" ht="67.5" customHeight="1" x14ac:dyDescent="0.25">
      <c r="A35" s="101" t="s">
        <v>26</v>
      </c>
      <c r="B35" s="101" t="s">
        <v>27</v>
      </c>
      <c r="C35" s="101" t="s">
        <v>67</v>
      </c>
      <c r="D35" s="101" t="s">
        <v>705</v>
      </c>
      <c r="E35" s="106" t="s">
        <v>66</v>
      </c>
      <c r="F35" s="157"/>
      <c r="G35" s="108" t="s">
        <v>443</v>
      </c>
      <c r="H35" s="157"/>
      <c r="I35" s="109" t="s">
        <v>656</v>
      </c>
      <c r="J35" s="103">
        <f t="shared" si="0"/>
        <v>100</v>
      </c>
      <c r="K35" s="104" t="s">
        <v>42</v>
      </c>
      <c r="L35" s="104">
        <v>25</v>
      </c>
      <c r="M35" s="104">
        <v>25</v>
      </c>
      <c r="N35" s="104">
        <v>25</v>
      </c>
      <c r="O35" s="104">
        <v>25</v>
      </c>
      <c r="P35" s="104" t="s">
        <v>36</v>
      </c>
      <c r="Q35" s="104" t="s">
        <v>37</v>
      </c>
      <c r="R35" s="103" t="s">
        <v>49</v>
      </c>
      <c r="S35" s="104" t="s">
        <v>23</v>
      </c>
      <c r="T35" s="103" t="s">
        <v>56</v>
      </c>
      <c r="U35" s="104" t="s">
        <v>55</v>
      </c>
      <c r="V35" s="105" t="s">
        <v>32</v>
      </c>
      <c r="W35" s="101" t="s">
        <v>443</v>
      </c>
      <c r="X35" s="101" t="s">
        <v>30</v>
      </c>
      <c r="Y35" s="110" t="s">
        <v>372</v>
      </c>
      <c r="Z35" s="157"/>
      <c r="AA35" s="101" t="s">
        <v>29</v>
      </c>
    </row>
    <row r="36" spans="1:27" ht="67.5" customHeight="1" x14ac:dyDescent="0.25">
      <c r="A36" s="101" t="s">
        <v>26</v>
      </c>
      <c r="B36" s="101" t="s">
        <v>27</v>
      </c>
      <c r="C36" s="101" t="s">
        <v>67</v>
      </c>
      <c r="D36" s="101" t="s">
        <v>705</v>
      </c>
      <c r="E36" s="106" t="s">
        <v>368</v>
      </c>
      <c r="F36" s="157"/>
      <c r="G36" s="108" t="s">
        <v>443</v>
      </c>
      <c r="H36" s="157"/>
      <c r="I36" s="109" t="s">
        <v>655</v>
      </c>
      <c r="J36" s="103">
        <f t="shared" si="0"/>
        <v>100</v>
      </c>
      <c r="K36" s="104" t="s">
        <v>42</v>
      </c>
      <c r="L36" s="104">
        <v>25</v>
      </c>
      <c r="M36" s="104">
        <v>25</v>
      </c>
      <c r="N36" s="104">
        <v>25</v>
      </c>
      <c r="O36" s="104">
        <v>25</v>
      </c>
      <c r="P36" s="104" t="s">
        <v>36</v>
      </c>
      <c r="Q36" s="104" t="s">
        <v>354</v>
      </c>
      <c r="R36" s="103" t="s">
        <v>50</v>
      </c>
      <c r="S36" s="104" t="s">
        <v>57</v>
      </c>
      <c r="T36" s="103" t="s">
        <v>56</v>
      </c>
      <c r="U36" s="104" t="s">
        <v>55</v>
      </c>
      <c r="V36" s="105" t="s">
        <v>32</v>
      </c>
      <c r="W36" s="101" t="s">
        <v>443</v>
      </c>
      <c r="X36" s="101" t="s">
        <v>30</v>
      </c>
      <c r="Y36" s="116" t="s">
        <v>369</v>
      </c>
      <c r="Z36" s="157"/>
      <c r="AA36" s="101" t="s">
        <v>29</v>
      </c>
    </row>
    <row r="37" spans="1:27" ht="67.5" customHeight="1" x14ac:dyDescent="0.25">
      <c r="A37" s="101" t="s">
        <v>26</v>
      </c>
      <c r="B37" s="101" t="s">
        <v>27</v>
      </c>
      <c r="C37" s="101" t="s">
        <v>67</v>
      </c>
      <c r="D37" s="101" t="s">
        <v>705</v>
      </c>
      <c r="E37" s="106" t="s">
        <v>368</v>
      </c>
      <c r="F37" s="157"/>
      <c r="G37" s="109" t="s">
        <v>443</v>
      </c>
      <c r="H37" s="157"/>
      <c r="I37" s="101" t="s">
        <v>654</v>
      </c>
      <c r="J37" s="103">
        <f t="shared" si="0"/>
        <v>100</v>
      </c>
      <c r="K37" s="104" t="s">
        <v>42</v>
      </c>
      <c r="L37" s="104">
        <v>25</v>
      </c>
      <c r="M37" s="104">
        <v>25</v>
      </c>
      <c r="N37" s="104">
        <v>25</v>
      </c>
      <c r="O37" s="104">
        <v>25</v>
      </c>
      <c r="P37" s="104" t="s">
        <v>36</v>
      </c>
      <c r="Q37" s="104" t="s">
        <v>358</v>
      </c>
      <c r="R37" s="103" t="s">
        <v>50</v>
      </c>
      <c r="S37" s="104" t="s">
        <v>57</v>
      </c>
      <c r="T37" s="103" t="s">
        <v>56</v>
      </c>
      <c r="U37" s="104" t="s">
        <v>55</v>
      </c>
      <c r="V37" s="105" t="s">
        <v>32</v>
      </c>
      <c r="W37" s="101" t="s">
        <v>443</v>
      </c>
      <c r="X37" s="101" t="s">
        <v>30</v>
      </c>
      <c r="Y37" s="104" t="s">
        <v>369</v>
      </c>
      <c r="Z37" s="157"/>
      <c r="AA37" s="101" t="s">
        <v>29</v>
      </c>
    </row>
    <row r="38" spans="1:27" ht="67.5" customHeight="1" x14ac:dyDescent="0.25">
      <c r="A38" s="101" t="s">
        <v>26</v>
      </c>
      <c r="B38" s="101" t="s">
        <v>27</v>
      </c>
      <c r="C38" s="101" t="s">
        <v>363</v>
      </c>
      <c r="D38" s="101" t="s">
        <v>705</v>
      </c>
      <c r="E38" s="106" t="s">
        <v>362</v>
      </c>
      <c r="F38" s="157"/>
      <c r="G38" s="109" t="s">
        <v>443</v>
      </c>
      <c r="H38" s="157"/>
      <c r="I38" s="101" t="s">
        <v>653</v>
      </c>
      <c r="J38" s="103">
        <f t="shared" si="0"/>
        <v>100</v>
      </c>
      <c r="K38" s="104" t="s">
        <v>42</v>
      </c>
      <c r="L38" s="104">
        <v>25</v>
      </c>
      <c r="M38" s="104">
        <v>25</v>
      </c>
      <c r="N38" s="104">
        <v>25</v>
      </c>
      <c r="O38" s="104">
        <v>25</v>
      </c>
      <c r="P38" s="104" t="s">
        <v>36</v>
      </c>
      <c r="Q38" s="104" t="s">
        <v>358</v>
      </c>
      <c r="R38" s="103" t="s">
        <v>50</v>
      </c>
      <c r="S38" s="104" t="s">
        <v>21</v>
      </c>
      <c r="T38" s="103" t="s">
        <v>56</v>
      </c>
      <c r="U38" s="104" t="s">
        <v>55</v>
      </c>
      <c r="V38" s="105" t="s">
        <v>32</v>
      </c>
      <c r="W38" s="101" t="s">
        <v>443</v>
      </c>
      <c r="X38" s="101" t="s">
        <v>30</v>
      </c>
      <c r="Y38" s="104" t="s">
        <v>369</v>
      </c>
      <c r="Z38" s="157"/>
      <c r="AA38" s="101" t="s">
        <v>29</v>
      </c>
    </row>
    <row r="39" spans="1:27" ht="67.5" customHeight="1" x14ac:dyDescent="0.25">
      <c r="A39" s="101" t="s">
        <v>26</v>
      </c>
      <c r="B39" s="101" t="s">
        <v>27</v>
      </c>
      <c r="C39" s="101" t="s">
        <v>365</v>
      </c>
      <c r="D39" s="101" t="s">
        <v>705</v>
      </c>
      <c r="E39" s="106" t="s">
        <v>364</v>
      </c>
      <c r="F39" s="157"/>
      <c r="G39" s="109" t="s">
        <v>443</v>
      </c>
      <c r="H39" s="157"/>
      <c r="I39" s="101" t="s">
        <v>652</v>
      </c>
      <c r="J39" s="103">
        <f t="shared" si="0"/>
        <v>1</v>
      </c>
      <c r="K39" s="104" t="s">
        <v>43</v>
      </c>
      <c r="L39" s="104"/>
      <c r="M39" s="104"/>
      <c r="N39" s="104"/>
      <c r="O39" s="104">
        <v>1</v>
      </c>
      <c r="P39" s="104" t="s">
        <v>36</v>
      </c>
      <c r="Q39" s="104" t="s">
        <v>358</v>
      </c>
      <c r="R39" s="103" t="s">
        <v>50</v>
      </c>
      <c r="S39" s="104" t="s">
        <v>22</v>
      </c>
      <c r="T39" s="103" t="s">
        <v>56</v>
      </c>
      <c r="U39" s="104" t="s">
        <v>55</v>
      </c>
      <c r="V39" s="105" t="s">
        <v>32</v>
      </c>
      <c r="W39" s="101" t="s">
        <v>443</v>
      </c>
      <c r="X39" s="101" t="s">
        <v>30</v>
      </c>
      <c r="Y39" s="103" t="s">
        <v>372</v>
      </c>
      <c r="Z39" s="157"/>
      <c r="AA39" s="101" t="s">
        <v>29</v>
      </c>
    </row>
    <row r="40" spans="1:27" ht="67.5" customHeight="1" x14ac:dyDescent="0.25">
      <c r="A40" s="101" t="s">
        <v>26</v>
      </c>
      <c r="B40" s="101" t="s">
        <v>27</v>
      </c>
      <c r="C40" s="101" t="s">
        <v>67</v>
      </c>
      <c r="D40" s="101" t="s">
        <v>705</v>
      </c>
      <c r="E40" s="106" t="s">
        <v>66</v>
      </c>
      <c r="F40" s="157"/>
      <c r="G40" s="108" t="s">
        <v>443</v>
      </c>
      <c r="H40" s="157"/>
      <c r="I40" s="108" t="s">
        <v>651</v>
      </c>
      <c r="J40" s="117">
        <f t="shared" si="0"/>
        <v>100</v>
      </c>
      <c r="K40" s="104" t="s">
        <v>42</v>
      </c>
      <c r="L40" s="104">
        <v>25</v>
      </c>
      <c r="M40" s="104">
        <v>25</v>
      </c>
      <c r="N40" s="104">
        <v>25</v>
      </c>
      <c r="O40" s="104">
        <v>25</v>
      </c>
      <c r="P40" s="104" t="s">
        <v>36</v>
      </c>
      <c r="Q40" s="104" t="s">
        <v>354</v>
      </c>
      <c r="R40" s="103" t="s">
        <v>50</v>
      </c>
      <c r="S40" s="104" t="s">
        <v>22</v>
      </c>
      <c r="T40" s="103" t="s">
        <v>56</v>
      </c>
      <c r="U40" s="104" t="s">
        <v>55</v>
      </c>
      <c r="V40" s="105" t="s">
        <v>32</v>
      </c>
      <c r="W40" s="101" t="s">
        <v>443</v>
      </c>
      <c r="X40" s="101" t="s">
        <v>30</v>
      </c>
      <c r="Y40" s="116" t="s">
        <v>369</v>
      </c>
      <c r="Z40" s="157"/>
      <c r="AA40" s="101" t="s">
        <v>29</v>
      </c>
    </row>
    <row r="41" spans="1:27" ht="67.5" customHeight="1" x14ac:dyDescent="0.25">
      <c r="A41" s="101" t="s">
        <v>26</v>
      </c>
      <c r="B41" s="101" t="s">
        <v>27</v>
      </c>
      <c r="C41" s="101" t="s">
        <v>67</v>
      </c>
      <c r="D41" s="101" t="s">
        <v>705</v>
      </c>
      <c r="E41" s="106" t="s">
        <v>368</v>
      </c>
      <c r="F41" s="158"/>
      <c r="G41" s="108" t="s">
        <v>443</v>
      </c>
      <c r="H41" s="158"/>
      <c r="I41" s="118" t="s">
        <v>650</v>
      </c>
      <c r="J41" s="117">
        <f t="shared" si="0"/>
        <v>12</v>
      </c>
      <c r="K41" s="103" t="s">
        <v>40</v>
      </c>
      <c r="L41" s="103">
        <v>3</v>
      </c>
      <c r="M41" s="103">
        <v>3</v>
      </c>
      <c r="N41" s="103">
        <v>3</v>
      </c>
      <c r="O41" s="103">
        <v>3</v>
      </c>
      <c r="P41" s="104" t="s">
        <v>36</v>
      </c>
      <c r="Q41" s="104" t="s">
        <v>37</v>
      </c>
      <c r="R41" s="103" t="s">
        <v>278</v>
      </c>
      <c r="S41" s="104" t="s">
        <v>23</v>
      </c>
      <c r="T41" s="104" t="s">
        <v>52</v>
      </c>
      <c r="U41" s="104" t="s">
        <v>53</v>
      </c>
      <c r="V41" s="105" t="s">
        <v>616</v>
      </c>
      <c r="W41" s="101" t="s">
        <v>443</v>
      </c>
      <c r="X41" s="101" t="s">
        <v>30</v>
      </c>
      <c r="Y41" s="110" t="s">
        <v>372</v>
      </c>
      <c r="Z41" s="158"/>
      <c r="AA41" s="101" t="s">
        <v>29</v>
      </c>
    </row>
    <row r="42" spans="1:27" ht="67.5" customHeight="1" x14ac:dyDescent="0.25">
      <c r="A42" s="101" t="s">
        <v>26</v>
      </c>
      <c r="B42" s="101" t="s">
        <v>27</v>
      </c>
      <c r="C42" s="101" t="s">
        <v>363</v>
      </c>
      <c r="D42" s="101" t="s">
        <v>705</v>
      </c>
      <c r="E42" s="101" t="s">
        <v>362</v>
      </c>
      <c r="F42" s="119">
        <v>51700000</v>
      </c>
      <c r="G42" s="108" t="s">
        <v>443</v>
      </c>
      <c r="H42" s="119">
        <v>51700000</v>
      </c>
      <c r="I42" s="101" t="s">
        <v>617</v>
      </c>
      <c r="J42" s="117">
        <v>100</v>
      </c>
      <c r="K42" s="103" t="s">
        <v>42</v>
      </c>
      <c r="L42" s="103">
        <v>25</v>
      </c>
      <c r="M42" s="103">
        <v>25</v>
      </c>
      <c r="N42" s="103">
        <v>25</v>
      </c>
      <c r="O42" s="103">
        <v>25</v>
      </c>
      <c r="P42" s="104" t="s">
        <v>36</v>
      </c>
      <c r="Q42" s="104" t="s">
        <v>37</v>
      </c>
      <c r="R42" s="103" t="s">
        <v>278</v>
      </c>
      <c r="S42" s="104" t="s">
        <v>23</v>
      </c>
      <c r="T42" s="104" t="s">
        <v>52</v>
      </c>
      <c r="U42" s="104" t="s">
        <v>53</v>
      </c>
      <c r="V42" s="105" t="s">
        <v>618</v>
      </c>
      <c r="W42" s="101" t="s">
        <v>443</v>
      </c>
      <c r="X42" s="101" t="s">
        <v>30</v>
      </c>
      <c r="Y42" s="110" t="s">
        <v>372</v>
      </c>
      <c r="Z42" s="119">
        <v>51700000</v>
      </c>
      <c r="AA42" s="101" t="s">
        <v>29</v>
      </c>
    </row>
    <row r="43" spans="1:27" ht="67.5" x14ac:dyDescent="0.25">
      <c r="A43" s="101" t="s">
        <v>26</v>
      </c>
      <c r="B43" s="101" t="s">
        <v>27</v>
      </c>
      <c r="C43" s="101" t="s">
        <v>67</v>
      </c>
      <c r="D43" s="101" t="s">
        <v>705</v>
      </c>
      <c r="E43" s="101" t="s">
        <v>66</v>
      </c>
      <c r="F43" s="120">
        <v>250000000</v>
      </c>
      <c r="G43" s="101" t="s">
        <v>443</v>
      </c>
      <c r="H43" s="120">
        <v>250000000</v>
      </c>
      <c r="I43" s="121" t="s">
        <v>649</v>
      </c>
      <c r="J43" s="103">
        <v>1</v>
      </c>
      <c r="K43" s="104" t="s">
        <v>40</v>
      </c>
      <c r="L43" s="104">
        <v>0</v>
      </c>
      <c r="M43" s="104">
        <v>0</v>
      </c>
      <c r="N43" s="104">
        <v>0</v>
      </c>
      <c r="O43" s="104">
        <v>1</v>
      </c>
      <c r="P43" s="104" t="s">
        <v>117</v>
      </c>
      <c r="Q43" s="104" t="s">
        <v>359</v>
      </c>
      <c r="R43" s="122" t="s">
        <v>104</v>
      </c>
      <c r="S43" s="123" t="s">
        <v>22</v>
      </c>
      <c r="T43" s="122" t="s">
        <v>105</v>
      </c>
      <c r="U43" s="122" t="s">
        <v>106</v>
      </c>
      <c r="V43" s="105" t="s">
        <v>132</v>
      </c>
      <c r="W43" s="101" t="s">
        <v>443</v>
      </c>
      <c r="X43" s="101" t="s">
        <v>30</v>
      </c>
      <c r="Y43" s="103" t="s">
        <v>375</v>
      </c>
      <c r="Z43" s="120">
        <v>250000000</v>
      </c>
      <c r="AA43" s="101" t="s">
        <v>29</v>
      </c>
    </row>
    <row r="44" spans="1:27" ht="67.5" x14ac:dyDescent="0.25">
      <c r="A44" s="101" t="s">
        <v>26</v>
      </c>
      <c r="B44" s="101" t="s">
        <v>27</v>
      </c>
      <c r="C44" s="101" t="s">
        <v>67</v>
      </c>
      <c r="D44" s="101" t="s">
        <v>705</v>
      </c>
      <c r="E44" s="101" t="s">
        <v>65</v>
      </c>
      <c r="F44" s="120">
        <v>9000000</v>
      </c>
      <c r="G44" s="101" t="s">
        <v>443</v>
      </c>
      <c r="H44" s="120">
        <v>9000000</v>
      </c>
      <c r="I44" s="121" t="s">
        <v>98</v>
      </c>
      <c r="J44" s="103">
        <v>3</v>
      </c>
      <c r="K44" s="104" t="s">
        <v>40</v>
      </c>
      <c r="L44" s="104">
        <v>0</v>
      </c>
      <c r="M44" s="104">
        <v>1</v>
      </c>
      <c r="N44" s="104">
        <v>1</v>
      </c>
      <c r="O44" s="104">
        <v>1</v>
      </c>
      <c r="P44" s="104" t="s">
        <v>118</v>
      </c>
      <c r="Q44" s="104" t="s">
        <v>360</v>
      </c>
      <c r="R44" s="122" t="s">
        <v>49</v>
      </c>
      <c r="S44" s="123" t="s">
        <v>22</v>
      </c>
      <c r="T44" s="122" t="s">
        <v>107</v>
      </c>
      <c r="U44" s="122" t="s">
        <v>108</v>
      </c>
      <c r="V44" s="101" t="s">
        <v>133</v>
      </c>
      <c r="W44" s="101" t="s">
        <v>443</v>
      </c>
      <c r="X44" s="101" t="s">
        <v>30</v>
      </c>
      <c r="Y44" s="103" t="s">
        <v>374</v>
      </c>
      <c r="Z44" s="120">
        <v>9000000</v>
      </c>
      <c r="AA44" s="101" t="s">
        <v>29</v>
      </c>
    </row>
    <row r="45" spans="1:27" ht="67.5" x14ac:dyDescent="0.25">
      <c r="A45" s="101" t="s">
        <v>26</v>
      </c>
      <c r="B45" s="101" t="s">
        <v>27</v>
      </c>
      <c r="C45" s="101" t="s">
        <v>67</v>
      </c>
      <c r="D45" s="101" t="s">
        <v>705</v>
      </c>
      <c r="E45" s="101" t="s">
        <v>65</v>
      </c>
      <c r="F45" s="120">
        <v>700000</v>
      </c>
      <c r="G45" s="101" t="s">
        <v>443</v>
      </c>
      <c r="H45" s="120">
        <v>700000</v>
      </c>
      <c r="I45" s="121" t="s">
        <v>99</v>
      </c>
      <c r="J45" s="103">
        <v>1000</v>
      </c>
      <c r="K45" s="104" t="s">
        <v>352</v>
      </c>
      <c r="L45" s="104">
        <v>0</v>
      </c>
      <c r="M45" s="104">
        <v>1000</v>
      </c>
      <c r="N45" s="104">
        <v>1</v>
      </c>
      <c r="O45" s="104">
        <v>1</v>
      </c>
      <c r="P45" s="104" t="s">
        <v>118</v>
      </c>
      <c r="Q45" s="104" t="s">
        <v>361</v>
      </c>
      <c r="R45" s="122" t="s">
        <v>49</v>
      </c>
      <c r="S45" s="123" t="s">
        <v>22</v>
      </c>
      <c r="T45" s="122" t="s">
        <v>105</v>
      </c>
      <c r="U45" s="122" t="s">
        <v>109</v>
      </c>
      <c r="V45" s="101" t="s">
        <v>133</v>
      </c>
      <c r="W45" s="101" t="s">
        <v>443</v>
      </c>
      <c r="X45" s="101" t="s">
        <v>30</v>
      </c>
      <c r="Y45" s="103" t="s">
        <v>374</v>
      </c>
      <c r="Z45" s="120">
        <v>700000</v>
      </c>
      <c r="AA45" s="101" t="s">
        <v>29</v>
      </c>
    </row>
    <row r="46" spans="1:27" ht="67.5" x14ac:dyDescent="0.25">
      <c r="A46" s="101" t="s">
        <v>26</v>
      </c>
      <c r="B46" s="101" t="s">
        <v>27</v>
      </c>
      <c r="C46" s="101" t="s">
        <v>67</v>
      </c>
      <c r="D46" s="101" t="s">
        <v>705</v>
      </c>
      <c r="E46" s="101" t="s">
        <v>65</v>
      </c>
      <c r="F46" s="120">
        <v>15000000</v>
      </c>
      <c r="G46" s="101" t="s">
        <v>443</v>
      </c>
      <c r="H46" s="120">
        <v>15000000</v>
      </c>
      <c r="I46" s="121" t="s">
        <v>100</v>
      </c>
      <c r="J46" s="103">
        <v>1</v>
      </c>
      <c r="K46" s="104" t="s">
        <v>41</v>
      </c>
      <c r="L46" s="104">
        <v>0</v>
      </c>
      <c r="M46" s="104">
        <v>1</v>
      </c>
      <c r="N46" s="104">
        <v>0</v>
      </c>
      <c r="O46" s="104">
        <v>0</v>
      </c>
      <c r="P46" s="104" t="s">
        <v>118</v>
      </c>
      <c r="Q46" s="104" t="s">
        <v>360</v>
      </c>
      <c r="R46" s="122" t="s">
        <v>110</v>
      </c>
      <c r="S46" s="123" t="s">
        <v>22</v>
      </c>
      <c r="T46" s="122" t="s">
        <v>111</v>
      </c>
      <c r="U46" s="122" t="s">
        <v>109</v>
      </c>
      <c r="V46" s="101" t="s">
        <v>133</v>
      </c>
      <c r="W46" s="101" t="s">
        <v>443</v>
      </c>
      <c r="X46" s="101" t="s">
        <v>30</v>
      </c>
      <c r="Y46" s="103" t="s">
        <v>374</v>
      </c>
      <c r="Z46" s="120">
        <v>15000000</v>
      </c>
      <c r="AA46" s="101" t="s">
        <v>29</v>
      </c>
    </row>
    <row r="47" spans="1:27" ht="67.5" x14ac:dyDescent="0.25">
      <c r="A47" s="101" t="s">
        <v>26</v>
      </c>
      <c r="B47" s="101" t="s">
        <v>27</v>
      </c>
      <c r="C47" s="101" t="s">
        <v>367</v>
      </c>
      <c r="D47" s="101" t="s">
        <v>705</v>
      </c>
      <c r="E47" s="101" t="s">
        <v>366</v>
      </c>
      <c r="F47" s="120">
        <v>16000000</v>
      </c>
      <c r="G47" s="101" t="s">
        <v>443</v>
      </c>
      <c r="H47" s="120">
        <v>16000000</v>
      </c>
      <c r="I47" s="121" t="s">
        <v>666</v>
      </c>
      <c r="J47" s="103">
        <v>4</v>
      </c>
      <c r="K47" s="104" t="s">
        <v>40</v>
      </c>
      <c r="L47" s="104">
        <v>1</v>
      </c>
      <c r="M47" s="104">
        <v>1</v>
      </c>
      <c r="N47" s="104">
        <v>1</v>
      </c>
      <c r="O47" s="104">
        <v>1</v>
      </c>
      <c r="P47" s="104" t="s">
        <v>118</v>
      </c>
      <c r="Q47" s="104" t="s">
        <v>360</v>
      </c>
      <c r="R47" s="122" t="s">
        <v>110</v>
      </c>
      <c r="S47" s="123" t="s">
        <v>112</v>
      </c>
      <c r="T47" s="122" t="s">
        <v>113</v>
      </c>
      <c r="U47" s="122" t="s">
        <v>114</v>
      </c>
      <c r="V47" s="101" t="s">
        <v>133</v>
      </c>
      <c r="W47" s="101" t="s">
        <v>443</v>
      </c>
      <c r="X47" s="101" t="s">
        <v>30</v>
      </c>
      <c r="Y47" s="103" t="s">
        <v>374</v>
      </c>
      <c r="Z47" s="120">
        <v>16000000</v>
      </c>
      <c r="AA47" s="101" t="s">
        <v>29</v>
      </c>
    </row>
    <row r="48" spans="1:27" ht="67.5" x14ac:dyDescent="0.25">
      <c r="A48" s="101" t="s">
        <v>26</v>
      </c>
      <c r="B48" s="101" t="s">
        <v>27</v>
      </c>
      <c r="C48" s="101" t="s">
        <v>367</v>
      </c>
      <c r="D48" s="101" t="s">
        <v>705</v>
      </c>
      <c r="E48" s="101" t="s">
        <v>366</v>
      </c>
      <c r="F48" s="120">
        <v>7000000</v>
      </c>
      <c r="G48" s="101" t="s">
        <v>443</v>
      </c>
      <c r="H48" s="120">
        <v>7000000</v>
      </c>
      <c r="I48" s="121" t="s">
        <v>101</v>
      </c>
      <c r="J48" s="103">
        <v>3</v>
      </c>
      <c r="K48" s="104" t="s">
        <v>40</v>
      </c>
      <c r="L48" s="104">
        <v>0</v>
      </c>
      <c r="M48" s="104">
        <v>1</v>
      </c>
      <c r="N48" s="104">
        <v>1</v>
      </c>
      <c r="O48" s="104">
        <v>1</v>
      </c>
      <c r="P48" s="104" t="s">
        <v>118</v>
      </c>
      <c r="Q48" s="104" t="s">
        <v>360</v>
      </c>
      <c r="R48" s="122" t="s">
        <v>49</v>
      </c>
      <c r="S48" s="123" t="s">
        <v>112</v>
      </c>
      <c r="T48" s="122" t="s">
        <v>113</v>
      </c>
      <c r="U48" s="122" t="s">
        <v>114</v>
      </c>
      <c r="V48" s="101" t="s">
        <v>133</v>
      </c>
      <c r="W48" s="101" t="s">
        <v>443</v>
      </c>
      <c r="X48" s="101" t="s">
        <v>30</v>
      </c>
      <c r="Y48" s="103" t="s">
        <v>374</v>
      </c>
      <c r="Z48" s="120">
        <v>7000000</v>
      </c>
      <c r="AA48" s="101" t="s">
        <v>29</v>
      </c>
    </row>
    <row r="49" spans="1:27" ht="67.5" x14ac:dyDescent="0.25">
      <c r="A49" s="101" t="s">
        <v>26</v>
      </c>
      <c r="B49" s="101" t="s">
        <v>27</v>
      </c>
      <c r="C49" s="101" t="s">
        <v>67</v>
      </c>
      <c r="D49" s="101" t="s">
        <v>705</v>
      </c>
      <c r="E49" s="101" t="s">
        <v>65</v>
      </c>
      <c r="F49" s="120">
        <v>10000000</v>
      </c>
      <c r="G49" s="101" t="s">
        <v>443</v>
      </c>
      <c r="H49" s="120">
        <v>10000000</v>
      </c>
      <c r="I49" s="121" t="s">
        <v>102</v>
      </c>
      <c r="J49" s="103">
        <v>3</v>
      </c>
      <c r="K49" s="104" t="s">
        <v>40</v>
      </c>
      <c r="L49" s="104">
        <v>0</v>
      </c>
      <c r="M49" s="104">
        <v>1</v>
      </c>
      <c r="N49" s="104">
        <v>1</v>
      </c>
      <c r="O49" s="104">
        <v>1</v>
      </c>
      <c r="P49" s="104" t="s">
        <v>118</v>
      </c>
      <c r="Q49" s="104" t="s">
        <v>360</v>
      </c>
      <c r="R49" s="122" t="s">
        <v>49</v>
      </c>
      <c r="S49" s="123" t="s">
        <v>21</v>
      </c>
      <c r="T49" s="122" t="s">
        <v>115</v>
      </c>
      <c r="U49" s="122" t="s">
        <v>109</v>
      </c>
      <c r="V49" s="101" t="s">
        <v>133</v>
      </c>
      <c r="W49" s="101" t="s">
        <v>443</v>
      </c>
      <c r="X49" s="101" t="s">
        <v>30</v>
      </c>
      <c r="Y49" s="103" t="s">
        <v>374</v>
      </c>
      <c r="Z49" s="120">
        <v>10000000</v>
      </c>
      <c r="AA49" s="101" t="s">
        <v>29</v>
      </c>
    </row>
    <row r="50" spans="1:27" ht="67.5" x14ac:dyDescent="0.25">
      <c r="A50" s="101" t="s">
        <v>26</v>
      </c>
      <c r="B50" s="101" t="s">
        <v>27</v>
      </c>
      <c r="C50" s="101" t="s">
        <v>67</v>
      </c>
      <c r="D50" s="101" t="s">
        <v>705</v>
      </c>
      <c r="E50" s="101" t="s">
        <v>65</v>
      </c>
      <c r="F50" s="120">
        <v>30300000</v>
      </c>
      <c r="G50" s="101" t="s">
        <v>443</v>
      </c>
      <c r="H50" s="120">
        <v>30300000</v>
      </c>
      <c r="I50" s="121" t="s">
        <v>103</v>
      </c>
      <c r="J50" s="103">
        <v>400</v>
      </c>
      <c r="K50" s="104" t="s">
        <v>34</v>
      </c>
      <c r="L50" s="104">
        <v>100</v>
      </c>
      <c r="M50" s="104">
        <v>100</v>
      </c>
      <c r="N50" s="104">
        <v>100</v>
      </c>
      <c r="O50" s="104">
        <v>100</v>
      </c>
      <c r="P50" s="104" t="s">
        <v>118</v>
      </c>
      <c r="Q50" s="104" t="s">
        <v>360</v>
      </c>
      <c r="R50" s="122" t="s">
        <v>110</v>
      </c>
      <c r="S50" s="123" t="s">
        <v>22</v>
      </c>
      <c r="T50" s="122" t="s">
        <v>105</v>
      </c>
      <c r="U50" s="122" t="s">
        <v>116</v>
      </c>
      <c r="V50" s="101" t="s">
        <v>133</v>
      </c>
      <c r="W50" s="101" t="s">
        <v>443</v>
      </c>
      <c r="X50" s="101" t="s">
        <v>30</v>
      </c>
      <c r="Y50" s="103" t="s">
        <v>374</v>
      </c>
      <c r="Z50" s="120">
        <v>30300000</v>
      </c>
      <c r="AA50" s="101" t="s">
        <v>29</v>
      </c>
    </row>
    <row r="51" spans="1:27" ht="67.5" x14ac:dyDescent="0.25">
      <c r="A51" s="101" t="s">
        <v>26</v>
      </c>
      <c r="B51" s="101" t="s">
        <v>27</v>
      </c>
      <c r="C51" s="101" t="s">
        <v>67</v>
      </c>
      <c r="D51" s="101" t="s">
        <v>705</v>
      </c>
      <c r="E51" s="101" t="s">
        <v>65</v>
      </c>
      <c r="F51" s="120">
        <v>22000000</v>
      </c>
      <c r="G51" s="101" t="s">
        <v>443</v>
      </c>
      <c r="H51" s="120">
        <v>22000000</v>
      </c>
      <c r="I51" s="121" t="s">
        <v>293</v>
      </c>
      <c r="J51" s="103">
        <v>1</v>
      </c>
      <c r="K51" s="104" t="s">
        <v>353</v>
      </c>
      <c r="L51" s="104">
        <v>0</v>
      </c>
      <c r="M51" s="104">
        <v>0</v>
      </c>
      <c r="N51" s="104">
        <v>0</v>
      </c>
      <c r="O51" s="104">
        <v>1</v>
      </c>
      <c r="P51" s="104" t="s">
        <v>118</v>
      </c>
      <c r="Q51" s="104" t="s">
        <v>360</v>
      </c>
      <c r="R51" s="122" t="s">
        <v>110</v>
      </c>
      <c r="S51" s="123" t="s">
        <v>22</v>
      </c>
      <c r="T51" s="122" t="s">
        <v>105</v>
      </c>
      <c r="U51" s="122" t="s">
        <v>116</v>
      </c>
      <c r="V51" s="101" t="s">
        <v>133</v>
      </c>
      <c r="W51" s="101" t="s">
        <v>443</v>
      </c>
      <c r="X51" s="101" t="s">
        <v>30</v>
      </c>
      <c r="Y51" s="103" t="s">
        <v>374</v>
      </c>
      <c r="Z51" s="120">
        <v>22000000</v>
      </c>
      <c r="AA51" s="101" t="s">
        <v>29</v>
      </c>
    </row>
    <row r="52" spans="1:27" ht="45" x14ac:dyDescent="0.25">
      <c r="A52" s="125" t="s">
        <v>376</v>
      </c>
      <c r="B52" s="125" t="s">
        <v>83</v>
      </c>
      <c r="C52" s="125" t="s">
        <v>82</v>
      </c>
      <c r="D52" s="125" t="s">
        <v>705</v>
      </c>
      <c r="E52" s="125" t="s">
        <v>377</v>
      </c>
      <c r="F52" s="159">
        <f>5500000*5</f>
        <v>27500000</v>
      </c>
      <c r="G52" s="125" t="s">
        <v>84</v>
      </c>
      <c r="H52" s="159">
        <f>5500000*5</f>
        <v>27500000</v>
      </c>
      <c r="I52" s="126" t="s">
        <v>78</v>
      </c>
      <c r="J52" s="127">
        <f t="shared" ref="J52:J64" si="1">L52+M52+N52+O52</f>
        <v>2</v>
      </c>
      <c r="K52" s="127" t="s">
        <v>88</v>
      </c>
      <c r="L52" s="127">
        <v>0</v>
      </c>
      <c r="M52" s="127">
        <v>1</v>
      </c>
      <c r="N52" s="127">
        <v>0</v>
      </c>
      <c r="O52" s="127">
        <v>1</v>
      </c>
      <c r="P52" s="128" t="s">
        <v>36</v>
      </c>
      <c r="Q52" s="128" t="s">
        <v>357</v>
      </c>
      <c r="R52" s="127" t="s">
        <v>50</v>
      </c>
      <c r="S52" s="128" t="s">
        <v>21</v>
      </c>
      <c r="T52" s="128" t="s">
        <v>52</v>
      </c>
      <c r="U52" s="128" t="s">
        <v>53</v>
      </c>
      <c r="V52" s="129" t="s">
        <v>552</v>
      </c>
      <c r="W52" s="125" t="s">
        <v>442</v>
      </c>
      <c r="X52" s="130" t="s">
        <v>383</v>
      </c>
      <c r="Y52" s="127" t="s">
        <v>369</v>
      </c>
      <c r="Z52" s="159">
        <f>5500000*5</f>
        <v>27500000</v>
      </c>
      <c r="AA52" s="125" t="s">
        <v>86</v>
      </c>
    </row>
    <row r="53" spans="1:27" ht="45" x14ac:dyDescent="0.25">
      <c r="A53" s="125" t="s">
        <v>376</v>
      </c>
      <c r="B53" s="125" t="s">
        <v>83</v>
      </c>
      <c r="C53" s="125" t="s">
        <v>82</v>
      </c>
      <c r="D53" s="125" t="s">
        <v>705</v>
      </c>
      <c r="E53" s="125" t="s">
        <v>377</v>
      </c>
      <c r="F53" s="159"/>
      <c r="G53" s="125" t="s">
        <v>84</v>
      </c>
      <c r="H53" s="159"/>
      <c r="I53" s="126" t="s">
        <v>69</v>
      </c>
      <c r="J53" s="127">
        <f t="shared" si="1"/>
        <v>100</v>
      </c>
      <c r="K53" s="127" t="s">
        <v>42</v>
      </c>
      <c r="L53" s="127">
        <v>25</v>
      </c>
      <c r="M53" s="127">
        <v>25</v>
      </c>
      <c r="N53" s="127">
        <v>25</v>
      </c>
      <c r="O53" s="127">
        <v>25</v>
      </c>
      <c r="P53" s="128" t="s">
        <v>36</v>
      </c>
      <c r="Q53" s="128" t="s">
        <v>358</v>
      </c>
      <c r="R53" s="127" t="s">
        <v>50</v>
      </c>
      <c r="S53" s="128" t="s">
        <v>21</v>
      </c>
      <c r="T53" s="128" t="s">
        <v>52</v>
      </c>
      <c r="U53" s="128" t="s">
        <v>53</v>
      </c>
      <c r="V53" s="129" t="s">
        <v>552</v>
      </c>
      <c r="W53" s="125" t="s">
        <v>442</v>
      </c>
      <c r="X53" s="130" t="s">
        <v>383</v>
      </c>
      <c r="Y53" s="127" t="s">
        <v>369</v>
      </c>
      <c r="Z53" s="159"/>
      <c r="AA53" s="125" t="s">
        <v>86</v>
      </c>
    </row>
    <row r="54" spans="1:27" ht="45" x14ac:dyDescent="0.25">
      <c r="A54" s="125" t="s">
        <v>376</v>
      </c>
      <c r="B54" s="125" t="s">
        <v>83</v>
      </c>
      <c r="C54" s="125" t="s">
        <v>82</v>
      </c>
      <c r="D54" s="125" t="s">
        <v>705</v>
      </c>
      <c r="E54" s="125" t="s">
        <v>377</v>
      </c>
      <c r="F54" s="159"/>
      <c r="G54" s="125" t="s">
        <v>84</v>
      </c>
      <c r="H54" s="159"/>
      <c r="I54" s="126" t="s">
        <v>70</v>
      </c>
      <c r="J54" s="127">
        <f t="shared" si="1"/>
        <v>6</v>
      </c>
      <c r="K54" s="127" t="s">
        <v>34</v>
      </c>
      <c r="L54" s="127">
        <v>1</v>
      </c>
      <c r="M54" s="127">
        <v>2</v>
      </c>
      <c r="N54" s="127">
        <v>1</v>
      </c>
      <c r="O54" s="127">
        <v>2</v>
      </c>
      <c r="P54" s="128" t="s">
        <v>36</v>
      </c>
      <c r="Q54" s="128" t="s">
        <v>358</v>
      </c>
      <c r="R54" s="127" t="s">
        <v>50</v>
      </c>
      <c r="S54" s="128" t="s">
        <v>21</v>
      </c>
      <c r="T54" s="128" t="s">
        <v>52</v>
      </c>
      <c r="U54" s="128" t="s">
        <v>53</v>
      </c>
      <c r="V54" s="129" t="s">
        <v>552</v>
      </c>
      <c r="W54" s="125" t="s">
        <v>442</v>
      </c>
      <c r="X54" s="130" t="s">
        <v>383</v>
      </c>
      <c r="Y54" s="127" t="s">
        <v>369</v>
      </c>
      <c r="Z54" s="159"/>
      <c r="AA54" s="125" t="s">
        <v>86</v>
      </c>
    </row>
    <row r="55" spans="1:27" ht="45" x14ac:dyDescent="0.25">
      <c r="A55" s="125" t="s">
        <v>376</v>
      </c>
      <c r="B55" s="125" t="s">
        <v>83</v>
      </c>
      <c r="C55" s="125" t="s">
        <v>82</v>
      </c>
      <c r="D55" s="125" t="s">
        <v>705</v>
      </c>
      <c r="E55" s="125" t="s">
        <v>377</v>
      </c>
      <c r="F55" s="159"/>
      <c r="G55" s="125" t="s">
        <v>84</v>
      </c>
      <c r="H55" s="159"/>
      <c r="I55" s="131" t="s">
        <v>71</v>
      </c>
      <c r="J55" s="127">
        <f t="shared" si="1"/>
        <v>100</v>
      </c>
      <c r="K55" s="127" t="s">
        <v>89</v>
      </c>
      <c r="L55" s="127">
        <v>25</v>
      </c>
      <c r="M55" s="127">
        <v>25</v>
      </c>
      <c r="N55" s="127">
        <v>25</v>
      </c>
      <c r="O55" s="127">
        <v>25</v>
      </c>
      <c r="P55" s="128" t="s">
        <v>36</v>
      </c>
      <c r="Q55" s="128" t="s">
        <v>358</v>
      </c>
      <c r="R55" s="127" t="s">
        <v>50</v>
      </c>
      <c r="S55" s="128" t="s">
        <v>21</v>
      </c>
      <c r="T55" s="128" t="s">
        <v>52</v>
      </c>
      <c r="U55" s="128" t="s">
        <v>53</v>
      </c>
      <c r="V55" s="129" t="s">
        <v>552</v>
      </c>
      <c r="W55" s="125" t="s">
        <v>442</v>
      </c>
      <c r="X55" s="130" t="s">
        <v>383</v>
      </c>
      <c r="Y55" s="127" t="s">
        <v>369</v>
      </c>
      <c r="Z55" s="159"/>
      <c r="AA55" s="125" t="s">
        <v>86</v>
      </c>
    </row>
    <row r="56" spans="1:27" ht="45" x14ac:dyDescent="0.25">
      <c r="A56" s="125" t="s">
        <v>376</v>
      </c>
      <c r="B56" s="125" t="s">
        <v>83</v>
      </c>
      <c r="C56" s="125" t="s">
        <v>82</v>
      </c>
      <c r="D56" s="125" t="s">
        <v>705</v>
      </c>
      <c r="E56" s="125" t="s">
        <v>377</v>
      </c>
      <c r="F56" s="159"/>
      <c r="G56" s="125" t="s">
        <v>84</v>
      </c>
      <c r="H56" s="159"/>
      <c r="I56" s="126" t="s">
        <v>72</v>
      </c>
      <c r="J56" s="127">
        <f t="shared" si="1"/>
        <v>100</v>
      </c>
      <c r="K56" s="127" t="s">
        <v>89</v>
      </c>
      <c r="L56" s="127">
        <v>25</v>
      </c>
      <c r="M56" s="127">
        <v>25</v>
      </c>
      <c r="N56" s="127">
        <v>25</v>
      </c>
      <c r="O56" s="127">
        <v>25</v>
      </c>
      <c r="P56" s="128" t="s">
        <v>36</v>
      </c>
      <c r="Q56" s="128" t="s">
        <v>358</v>
      </c>
      <c r="R56" s="127" t="s">
        <v>50</v>
      </c>
      <c r="S56" s="128" t="s">
        <v>21</v>
      </c>
      <c r="T56" s="128" t="s">
        <v>52</v>
      </c>
      <c r="U56" s="128" t="s">
        <v>53</v>
      </c>
      <c r="V56" s="129" t="s">
        <v>552</v>
      </c>
      <c r="W56" s="125" t="s">
        <v>442</v>
      </c>
      <c r="X56" s="130" t="s">
        <v>383</v>
      </c>
      <c r="Y56" s="127" t="s">
        <v>369</v>
      </c>
      <c r="Z56" s="159"/>
      <c r="AA56" s="125" t="s">
        <v>86</v>
      </c>
    </row>
    <row r="57" spans="1:27" ht="45" x14ac:dyDescent="0.25">
      <c r="A57" s="125" t="s">
        <v>376</v>
      </c>
      <c r="B57" s="125" t="s">
        <v>83</v>
      </c>
      <c r="C57" s="125" t="s">
        <v>82</v>
      </c>
      <c r="D57" s="125" t="s">
        <v>705</v>
      </c>
      <c r="E57" s="125" t="s">
        <v>80</v>
      </c>
      <c r="F57" s="159">
        <f>6300000*5</f>
        <v>31500000</v>
      </c>
      <c r="G57" s="125" t="s">
        <v>84</v>
      </c>
      <c r="H57" s="159">
        <f>6300000*5</f>
        <v>31500000</v>
      </c>
      <c r="I57" s="126" t="s">
        <v>79</v>
      </c>
      <c r="J57" s="127">
        <f t="shared" si="1"/>
        <v>6</v>
      </c>
      <c r="K57" s="127" t="s">
        <v>89</v>
      </c>
      <c r="L57" s="127">
        <v>1</v>
      </c>
      <c r="M57" s="127">
        <v>2</v>
      </c>
      <c r="N57" s="127">
        <v>1</v>
      </c>
      <c r="O57" s="127">
        <v>2</v>
      </c>
      <c r="P57" s="128" t="s">
        <v>36</v>
      </c>
      <c r="Q57" s="128" t="s">
        <v>358</v>
      </c>
      <c r="R57" s="127" t="s">
        <v>50</v>
      </c>
      <c r="S57" s="128" t="s">
        <v>21</v>
      </c>
      <c r="T57" s="128" t="s">
        <v>52</v>
      </c>
      <c r="U57" s="128" t="s">
        <v>53</v>
      </c>
      <c r="V57" s="129" t="s">
        <v>552</v>
      </c>
      <c r="W57" s="125" t="s">
        <v>442</v>
      </c>
      <c r="X57" s="130" t="s">
        <v>383</v>
      </c>
      <c r="Y57" s="127" t="s">
        <v>369</v>
      </c>
      <c r="Z57" s="159">
        <f>6300000*5</f>
        <v>31500000</v>
      </c>
      <c r="AA57" s="125" t="s">
        <v>86</v>
      </c>
    </row>
    <row r="58" spans="1:27" ht="45" x14ac:dyDescent="0.25">
      <c r="A58" s="125" t="s">
        <v>376</v>
      </c>
      <c r="B58" s="125" t="s">
        <v>83</v>
      </c>
      <c r="C58" s="125" t="s">
        <v>82</v>
      </c>
      <c r="D58" s="125" t="s">
        <v>705</v>
      </c>
      <c r="E58" s="125" t="s">
        <v>80</v>
      </c>
      <c r="F58" s="159"/>
      <c r="G58" s="125" t="s">
        <v>84</v>
      </c>
      <c r="H58" s="159"/>
      <c r="I58" s="126" t="s">
        <v>81</v>
      </c>
      <c r="J58" s="127">
        <f t="shared" si="1"/>
        <v>1</v>
      </c>
      <c r="K58" s="127" t="s">
        <v>43</v>
      </c>
      <c r="L58" s="127">
        <v>0</v>
      </c>
      <c r="M58" s="127">
        <v>0</v>
      </c>
      <c r="N58" s="127">
        <v>0</v>
      </c>
      <c r="O58" s="127">
        <v>1</v>
      </c>
      <c r="P58" s="128" t="s">
        <v>36</v>
      </c>
      <c r="Q58" s="128" t="s">
        <v>357</v>
      </c>
      <c r="R58" s="127" t="s">
        <v>50</v>
      </c>
      <c r="S58" s="128" t="s">
        <v>21</v>
      </c>
      <c r="T58" s="128" t="s">
        <v>52</v>
      </c>
      <c r="U58" s="128" t="s">
        <v>53</v>
      </c>
      <c r="V58" s="129" t="s">
        <v>552</v>
      </c>
      <c r="W58" s="125" t="s">
        <v>442</v>
      </c>
      <c r="X58" s="130" t="s">
        <v>383</v>
      </c>
      <c r="Y58" s="127" t="s">
        <v>369</v>
      </c>
      <c r="Z58" s="159"/>
      <c r="AA58" s="125" t="s">
        <v>86</v>
      </c>
    </row>
    <row r="59" spans="1:27" ht="45" x14ac:dyDescent="0.25">
      <c r="A59" s="125" t="s">
        <v>376</v>
      </c>
      <c r="B59" s="125" t="s">
        <v>83</v>
      </c>
      <c r="C59" s="125" t="s">
        <v>82</v>
      </c>
      <c r="D59" s="125" t="s">
        <v>705</v>
      </c>
      <c r="E59" s="125" t="s">
        <v>80</v>
      </c>
      <c r="F59" s="159"/>
      <c r="G59" s="125" t="s">
        <v>84</v>
      </c>
      <c r="H59" s="159"/>
      <c r="I59" s="125" t="s">
        <v>281</v>
      </c>
      <c r="J59" s="127">
        <f t="shared" si="1"/>
        <v>1</v>
      </c>
      <c r="K59" s="127" t="s">
        <v>90</v>
      </c>
      <c r="L59" s="127">
        <v>0</v>
      </c>
      <c r="M59" s="127">
        <v>0</v>
      </c>
      <c r="N59" s="127">
        <v>0</v>
      </c>
      <c r="O59" s="127">
        <v>1</v>
      </c>
      <c r="P59" s="128" t="s">
        <v>36</v>
      </c>
      <c r="Q59" s="128" t="s">
        <v>379</v>
      </c>
      <c r="R59" s="127" t="s">
        <v>50</v>
      </c>
      <c r="S59" s="128" t="s">
        <v>21</v>
      </c>
      <c r="T59" s="128" t="s">
        <v>52</v>
      </c>
      <c r="U59" s="128" t="s">
        <v>53</v>
      </c>
      <c r="V59" s="129" t="s">
        <v>552</v>
      </c>
      <c r="W59" s="125" t="s">
        <v>442</v>
      </c>
      <c r="X59" s="130" t="s">
        <v>383</v>
      </c>
      <c r="Y59" s="127" t="s">
        <v>369</v>
      </c>
      <c r="Z59" s="159"/>
      <c r="AA59" s="125" t="s">
        <v>86</v>
      </c>
    </row>
    <row r="60" spans="1:27" ht="45" x14ac:dyDescent="0.25">
      <c r="A60" s="125" t="s">
        <v>376</v>
      </c>
      <c r="B60" s="125" t="s">
        <v>83</v>
      </c>
      <c r="C60" s="125" t="s">
        <v>82</v>
      </c>
      <c r="D60" s="125" t="s">
        <v>705</v>
      </c>
      <c r="E60" s="125" t="s">
        <v>80</v>
      </c>
      <c r="F60" s="159"/>
      <c r="G60" s="125" t="s">
        <v>84</v>
      </c>
      <c r="H60" s="159"/>
      <c r="I60" s="125" t="s">
        <v>73</v>
      </c>
      <c r="J60" s="127">
        <f t="shared" si="1"/>
        <v>1</v>
      </c>
      <c r="K60" s="127" t="s">
        <v>91</v>
      </c>
      <c r="L60" s="127">
        <v>0</v>
      </c>
      <c r="M60" s="127">
        <v>0</v>
      </c>
      <c r="N60" s="127">
        <v>0</v>
      </c>
      <c r="O60" s="127">
        <v>1</v>
      </c>
      <c r="P60" s="128" t="s">
        <v>36</v>
      </c>
      <c r="Q60" s="128" t="s">
        <v>380</v>
      </c>
      <c r="R60" s="127" t="s">
        <v>50</v>
      </c>
      <c r="S60" s="128" t="s">
        <v>21</v>
      </c>
      <c r="T60" s="128" t="s">
        <v>52</v>
      </c>
      <c r="U60" s="128" t="s">
        <v>53</v>
      </c>
      <c r="V60" s="129" t="s">
        <v>552</v>
      </c>
      <c r="W60" s="125" t="s">
        <v>442</v>
      </c>
      <c r="X60" s="130" t="s">
        <v>383</v>
      </c>
      <c r="Y60" s="127" t="s">
        <v>369</v>
      </c>
      <c r="Z60" s="159"/>
      <c r="AA60" s="125" t="s">
        <v>86</v>
      </c>
    </row>
    <row r="61" spans="1:27" ht="45" x14ac:dyDescent="0.25">
      <c r="A61" s="125" t="s">
        <v>376</v>
      </c>
      <c r="B61" s="125" t="s">
        <v>83</v>
      </c>
      <c r="C61" s="125" t="s">
        <v>82</v>
      </c>
      <c r="D61" s="125" t="s">
        <v>705</v>
      </c>
      <c r="E61" s="125" t="s">
        <v>80</v>
      </c>
      <c r="F61" s="159">
        <f>2800000*5</f>
        <v>14000000</v>
      </c>
      <c r="G61" s="125" t="s">
        <v>84</v>
      </c>
      <c r="H61" s="159">
        <f>2800000*5</f>
        <v>14000000</v>
      </c>
      <c r="I61" s="126" t="s">
        <v>74</v>
      </c>
      <c r="J61" s="127">
        <f t="shared" si="1"/>
        <v>3</v>
      </c>
      <c r="K61" s="128" t="s">
        <v>92</v>
      </c>
      <c r="L61" s="127">
        <v>0</v>
      </c>
      <c r="M61" s="127">
        <v>1</v>
      </c>
      <c r="N61" s="127">
        <v>1</v>
      </c>
      <c r="O61" s="127">
        <v>1</v>
      </c>
      <c r="P61" s="128" t="s">
        <v>36</v>
      </c>
      <c r="Q61" s="128" t="s">
        <v>379</v>
      </c>
      <c r="R61" s="127" t="s">
        <v>50</v>
      </c>
      <c r="S61" s="128" t="s">
        <v>21</v>
      </c>
      <c r="T61" s="128" t="s">
        <v>52</v>
      </c>
      <c r="U61" s="128" t="s">
        <v>53</v>
      </c>
      <c r="V61" s="129" t="s">
        <v>552</v>
      </c>
      <c r="W61" s="125" t="s">
        <v>442</v>
      </c>
      <c r="X61" s="130" t="s">
        <v>383</v>
      </c>
      <c r="Y61" s="127" t="s">
        <v>369</v>
      </c>
      <c r="Z61" s="159">
        <f>2800000*5</f>
        <v>14000000</v>
      </c>
      <c r="AA61" s="125" t="s">
        <v>86</v>
      </c>
    </row>
    <row r="62" spans="1:27" ht="45" x14ac:dyDescent="0.25">
      <c r="A62" s="125" t="s">
        <v>376</v>
      </c>
      <c r="B62" s="125" t="s">
        <v>83</v>
      </c>
      <c r="C62" s="125" t="s">
        <v>82</v>
      </c>
      <c r="D62" s="125" t="s">
        <v>705</v>
      </c>
      <c r="E62" s="125" t="s">
        <v>80</v>
      </c>
      <c r="F62" s="159"/>
      <c r="G62" s="125" t="s">
        <v>84</v>
      </c>
      <c r="H62" s="159"/>
      <c r="I62" s="125" t="s">
        <v>76</v>
      </c>
      <c r="J62" s="127">
        <f t="shared" si="1"/>
        <v>4</v>
      </c>
      <c r="K62" s="127" t="s">
        <v>89</v>
      </c>
      <c r="L62" s="127">
        <v>1</v>
      </c>
      <c r="M62" s="127">
        <v>1</v>
      </c>
      <c r="N62" s="127">
        <v>1</v>
      </c>
      <c r="O62" s="127">
        <v>1</v>
      </c>
      <c r="P62" s="128" t="s">
        <v>36</v>
      </c>
      <c r="Q62" s="128" t="s">
        <v>358</v>
      </c>
      <c r="R62" s="127" t="s">
        <v>50</v>
      </c>
      <c r="S62" s="128" t="s">
        <v>21</v>
      </c>
      <c r="T62" s="128" t="s">
        <v>52</v>
      </c>
      <c r="U62" s="128" t="s">
        <v>53</v>
      </c>
      <c r="V62" s="129" t="s">
        <v>552</v>
      </c>
      <c r="W62" s="125" t="s">
        <v>442</v>
      </c>
      <c r="X62" s="130" t="s">
        <v>383</v>
      </c>
      <c r="Y62" s="127" t="s">
        <v>369</v>
      </c>
      <c r="Z62" s="159"/>
      <c r="AA62" s="125" t="s">
        <v>86</v>
      </c>
    </row>
    <row r="63" spans="1:27" ht="45" x14ac:dyDescent="0.25">
      <c r="A63" s="125" t="s">
        <v>376</v>
      </c>
      <c r="B63" s="125" t="s">
        <v>83</v>
      </c>
      <c r="C63" s="125" t="s">
        <v>82</v>
      </c>
      <c r="D63" s="125" t="s">
        <v>705</v>
      </c>
      <c r="E63" s="125" t="s">
        <v>80</v>
      </c>
      <c r="F63" s="159">
        <f>2800000*5-1272727.27</f>
        <v>12727272.73</v>
      </c>
      <c r="G63" s="125" t="s">
        <v>84</v>
      </c>
      <c r="H63" s="159">
        <f>2800000*5-1272727.27</f>
        <v>12727272.73</v>
      </c>
      <c r="I63" s="125" t="s">
        <v>75</v>
      </c>
      <c r="J63" s="127">
        <f t="shared" si="1"/>
        <v>3</v>
      </c>
      <c r="K63" s="128" t="s">
        <v>92</v>
      </c>
      <c r="L63" s="127">
        <v>0</v>
      </c>
      <c r="M63" s="127">
        <v>1</v>
      </c>
      <c r="N63" s="127">
        <v>1</v>
      </c>
      <c r="O63" s="127">
        <v>1</v>
      </c>
      <c r="P63" s="128" t="s">
        <v>36</v>
      </c>
      <c r="Q63" s="128" t="s">
        <v>380</v>
      </c>
      <c r="R63" s="127" t="s">
        <v>50</v>
      </c>
      <c r="S63" s="128" t="s">
        <v>21</v>
      </c>
      <c r="T63" s="128" t="s">
        <v>52</v>
      </c>
      <c r="U63" s="128" t="s">
        <v>53</v>
      </c>
      <c r="V63" s="129" t="s">
        <v>552</v>
      </c>
      <c r="W63" s="125" t="s">
        <v>442</v>
      </c>
      <c r="X63" s="130" t="s">
        <v>383</v>
      </c>
      <c r="Y63" s="127" t="s">
        <v>369</v>
      </c>
      <c r="Z63" s="159">
        <f>2800000*5-1272727.27</f>
        <v>12727272.73</v>
      </c>
      <c r="AA63" s="125" t="s">
        <v>86</v>
      </c>
    </row>
    <row r="64" spans="1:27" ht="45" x14ac:dyDescent="0.25">
      <c r="A64" s="125" t="s">
        <v>376</v>
      </c>
      <c r="B64" s="125" t="s">
        <v>83</v>
      </c>
      <c r="C64" s="125" t="s">
        <v>82</v>
      </c>
      <c r="D64" s="125" t="s">
        <v>705</v>
      </c>
      <c r="E64" s="125" t="s">
        <v>80</v>
      </c>
      <c r="F64" s="159"/>
      <c r="G64" s="125" t="s">
        <v>84</v>
      </c>
      <c r="H64" s="159"/>
      <c r="I64" s="125" t="s">
        <v>77</v>
      </c>
      <c r="J64" s="127">
        <f t="shared" si="1"/>
        <v>4</v>
      </c>
      <c r="K64" s="127" t="s">
        <v>93</v>
      </c>
      <c r="L64" s="127">
        <v>1</v>
      </c>
      <c r="M64" s="127">
        <v>1</v>
      </c>
      <c r="N64" s="127">
        <v>1</v>
      </c>
      <c r="O64" s="127">
        <v>1</v>
      </c>
      <c r="P64" s="128" t="s">
        <v>36</v>
      </c>
      <c r="Q64" s="128" t="s">
        <v>358</v>
      </c>
      <c r="R64" s="127" t="s">
        <v>50</v>
      </c>
      <c r="S64" s="128" t="s">
        <v>21</v>
      </c>
      <c r="T64" s="128" t="s">
        <v>52</v>
      </c>
      <c r="U64" s="128" t="s">
        <v>53</v>
      </c>
      <c r="V64" s="129" t="s">
        <v>552</v>
      </c>
      <c r="W64" s="125" t="s">
        <v>442</v>
      </c>
      <c r="X64" s="130" t="s">
        <v>383</v>
      </c>
      <c r="Y64" s="127" t="s">
        <v>369</v>
      </c>
      <c r="Z64" s="159"/>
      <c r="AA64" s="125" t="s">
        <v>86</v>
      </c>
    </row>
    <row r="65" spans="1:27" ht="67.5" x14ac:dyDescent="0.25">
      <c r="A65" s="125" t="s">
        <v>376</v>
      </c>
      <c r="B65" s="125" t="s">
        <v>83</v>
      </c>
      <c r="C65" s="125" t="s">
        <v>82</v>
      </c>
      <c r="D65" s="125" t="s">
        <v>705</v>
      </c>
      <c r="E65" s="125" t="s">
        <v>80</v>
      </c>
      <c r="F65" s="132">
        <v>52775693.25</v>
      </c>
      <c r="G65" s="125" t="s">
        <v>28</v>
      </c>
      <c r="H65" s="132">
        <v>52775693.25</v>
      </c>
      <c r="I65" s="125" t="s">
        <v>85</v>
      </c>
      <c r="J65" s="127">
        <f>L65+M65+N65+O65</f>
        <v>1</v>
      </c>
      <c r="K65" s="127" t="s">
        <v>87</v>
      </c>
      <c r="L65" s="127">
        <v>0</v>
      </c>
      <c r="M65" s="127">
        <v>0</v>
      </c>
      <c r="N65" s="127">
        <v>0</v>
      </c>
      <c r="O65" s="127">
        <v>1</v>
      </c>
      <c r="P65" s="128" t="s">
        <v>36</v>
      </c>
      <c r="Q65" s="128" t="s">
        <v>355</v>
      </c>
      <c r="R65" s="127" t="s">
        <v>50</v>
      </c>
      <c r="S65" s="128" t="s">
        <v>21</v>
      </c>
      <c r="T65" s="128" t="s">
        <v>52</v>
      </c>
      <c r="U65" s="128" t="s">
        <v>53</v>
      </c>
      <c r="V65" s="129" t="s">
        <v>619</v>
      </c>
      <c r="W65" s="125" t="s">
        <v>443</v>
      </c>
      <c r="X65" s="130" t="s">
        <v>30</v>
      </c>
      <c r="Y65" s="127" t="s">
        <v>371</v>
      </c>
      <c r="Z65" s="132">
        <v>52775693.25</v>
      </c>
      <c r="AA65" s="125" t="s">
        <v>86</v>
      </c>
    </row>
    <row r="66" spans="1:27" ht="67.5" x14ac:dyDescent="0.25">
      <c r="A66" s="125" t="s">
        <v>376</v>
      </c>
      <c r="B66" s="125" t="s">
        <v>83</v>
      </c>
      <c r="C66" s="125" t="s">
        <v>82</v>
      </c>
      <c r="D66" s="125" t="s">
        <v>705</v>
      </c>
      <c r="E66" s="125" t="s">
        <v>378</v>
      </c>
      <c r="F66" s="133">
        <v>30000000</v>
      </c>
      <c r="G66" s="125" t="s">
        <v>28</v>
      </c>
      <c r="H66" s="133">
        <v>30000000</v>
      </c>
      <c r="I66" s="125" t="s">
        <v>602</v>
      </c>
      <c r="J66" s="127">
        <v>5000</v>
      </c>
      <c r="K66" s="127" t="s">
        <v>56</v>
      </c>
      <c r="L66" s="127">
        <v>0</v>
      </c>
      <c r="M66" s="127">
        <v>1500</v>
      </c>
      <c r="N66" s="127">
        <v>1500</v>
      </c>
      <c r="O66" s="127">
        <v>1000</v>
      </c>
      <c r="P66" s="128" t="s">
        <v>117</v>
      </c>
      <c r="Q66" s="128" t="s">
        <v>381</v>
      </c>
      <c r="R66" s="134" t="s">
        <v>104</v>
      </c>
      <c r="S66" s="135" t="s">
        <v>141</v>
      </c>
      <c r="T66" s="134" t="s">
        <v>142</v>
      </c>
      <c r="U66" s="134" t="s">
        <v>143</v>
      </c>
      <c r="V66" s="134" t="s">
        <v>217</v>
      </c>
      <c r="W66" s="125" t="s">
        <v>443</v>
      </c>
      <c r="X66" s="130" t="s">
        <v>30</v>
      </c>
      <c r="Y66" s="127" t="s">
        <v>385</v>
      </c>
      <c r="Z66" s="133">
        <v>30000000</v>
      </c>
      <c r="AA66" s="125" t="s">
        <v>86</v>
      </c>
    </row>
    <row r="67" spans="1:27" ht="67.5" x14ac:dyDescent="0.25">
      <c r="A67" s="125" t="s">
        <v>376</v>
      </c>
      <c r="B67" s="125" t="s">
        <v>83</v>
      </c>
      <c r="C67" s="125" t="s">
        <v>82</v>
      </c>
      <c r="D67" s="125" t="s">
        <v>705</v>
      </c>
      <c r="E67" s="125" t="s">
        <v>378</v>
      </c>
      <c r="F67" s="133">
        <v>19654610.600000001</v>
      </c>
      <c r="G67" s="125" t="s">
        <v>28</v>
      </c>
      <c r="H67" s="133">
        <v>19654610.600000001</v>
      </c>
      <c r="I67" s="125" t="s">
        <v>294</v>
      </c>
      <c r="J67" s="127">
        <v>1</v>
      </c>
      <c r="K67" s="127" t="s">
        <v>405</v>
      </c>
      <c r="L67" s="127">
        <v>0</v>
      </c>
      <c r="M67" s="127">
        <v>1</v>
      </c>
      <c r="N67" s="127">
        <v>0</v>
      </c>
      <c r="O67" s="127">
        <v>0</v>
      </c>
      <c r="P67" s="128" t="s">
        <v>117</v>
      </c>
      <c r="Q67" s="128" t="s">
        <v>382</v>
      </c>
      <c r="R67" s="134" t="s">
        <v>110</v>
      </c>
      <c r="S67" s="135" t="s">
        <v>22</v>
      </c>
      <c r="T67" s="134" t="s">
        <v>107</v>
      </c>
      <c r="U67" s="134" t="s">
        <v>106</v>
      </c>
      <c r="V67" s="134" t="s">
        <v>217</v>
      </c>
      <c r="W67" s="125" t="s">
        <v>443</v>
      </c>
      <c r="X67" s="130" t="s">
        <v>30</v>
      </c>
      <c r="Y67" s="127" t="s">
        <v>385</v>
      </c>
      <c r="Z67" s="133">
        <v>19654610.600000001</v>
      </c>
      <c r="AA67" s="125" t="s">
        <v>86</v>
      </c>
    </row>
    <row r="68" spans="1:27" ht="67.5" x14ac:dyDescent="0.25">
      <c r="A68" s="125" t="s">
        <v>376</v>
      </c>
      <c r="B68" s="125" t="s">
        <v>83</v>
      </c>
      <c r="C68" s="125" t="s">
        <v>82</v>
      </c>
      <c r="D68" s="125" t="s">
        <v>705</v>
      </c>
      <c r="E68" s="125" t="s">
        <v>378</v>
      </c>
      <c r="F68" s="133">
        <v>30000000</v>
      </c>
      <c r="G68" s="125" t="s">
        <v>28</v>
      </c>
      <c r="H68" s="133">
        <v>30000000</v>
      </c>
      <c r="I68" s="125" t="s">
        <v>134</v>
      </c>
      <c r="J68" s="127">
        <v>300</v>
      </c>
      <c r="K68" s="127" t="s">
        <v>56</v>
      </c>
      <c r="L68" s="127">
        <v>0</v>
      </c>
      <c r="M68" s="127">
        <v>100</v>
      </c>
      <c r="N68" s="127">
        <v>100</v>
      </c>
      <c r="O68" s="127">
        <v>100</v>
      </c>
      <c r="P68" s="128" t="s">
        <v>118</v>
      </c>
      <c r="Q68" s="128" t="s">
        <v>360</v>
      </c>
      <c r="R68" s="134" t="s">
        <v>104</v>
      </c>
      <c r="S68" s="135" t="s">
        <v>22</v>
      </c>
      <c r="T68" s="134" t="s">
        <v>107</v>
      </c>
      <c r="U68" s="134" t="s">
        <v>106</v>
      </c>
      <c r="V68" s="134" t="s">
        <v>216</v>
      </c>
      <c r="W68" s="125" t="s">
        <v>443</v>
      </c>
      <c r="X68" s="130" t="s">
        <v>30</v>
      </c>
      <c r="Y68" s="127" t="s">
        <v>384</v>
      </c>
      <c r="Z68" s="133">
        <v>30000000</v>
      </c>
      <c r="AA68" s="125" t="s">
        <v>86</v>
      </c>
    </row>
    <row r="69" spans="1:27" ht="67.5" x14ac:dyDescent="0.25">
      <c r="A69" s="125" t="s">
        <v>376</v>
      </c>
      <c r="B69" s="125" t="s">
        <v>83</v>
      </c>
      <c r="C69" s="125" t="s">
        <v>82</v>
      </c>
      <c r="D69" s="125" t="s">
        <v>705</v>
      </c>
      <c r="E69" s="125" t="s">
        <v>378</v>
      </c>
      <c r="F69" s="133">
        <v>10000000</v>
      </c>
      <c r="G69" s="125" t="s">
        <v>28</v>
      </c>
      <c r="H69" s="133">
        <v>10000000</v>
      </c>
      <c r="I69" s="125" t="s">
        <v>135</v>
      </c>
      <c r="J69" s="127">
        <v>1</v>
      </c>
      <c r="K69" s="127" t="s">
        <v>406</v>
      </c>
      <c r="L69" s="127">
        <v>0</v>
      </c>
      <c r="M69" s="127">
        <v>0</v>
      </c>
      <c r="N69" s="127">
        <v>0</v>
      </c>
      <c r="O69" s="127">
        <v>1</v>
      </c>
      <c r="P69" s="128" t="s">
        <v>118</v>
      </c>
      <c r="Q69" s="128" t="s">
        <v>360</v>
      </c>
      <c r="R69" s="127" t="s">
        <v>49</v>
      </c>
      <c r="S69" s="135" t="s">
        <v>22</v>
      </c>
      <c r="T69" s="134" t="s">
        <v>105</v>
      </c>
      <c r="U69" s="134" t="s">
        <v>144</v>
      </c>
      <c r="V69" s="134" t="s">
        <v>216</v>
      </c>
      <c r="W69" s="125" t="s">
        <v>443</v>
      </c>
      <c r="X69" s="130" t="s">
        <v>30</v>
      </c>
      <c r="Y69" s="127" t="s">
        <v>384</v>
      </c>
      <c r="Z69" s="133">
        <v>10000000</v>
      </c>
      <c r="AA69" s="125" t="s">
        <v>86</v>
      </c>
    </row>
    <row r="70" spans="1:27" ht="67.5" x14ac:dyDescent="0.25">
      <c r="A70" s="125" t="s">
        <v>376</v>
      </c>
      <c r="B70" s="125" t="s">
        <v>83</v>
      </c>
      <c r="C70" s="125" t="s">
        <v>82</v>
      </c>
      <c r="D70" s="125" t="s">
        <v>705</v>
      </c>
      <c r="E70" s="125" t="s">
        <v>378</v>
      </c>
      <c r="F70" s="133">
        <v>20000000</v>
      </c>
      <c r="G70" s="125" t="s">
        <v>28</v>
      </c>
      <c r="H70" s="133">
        <v>20000000</v>
      </c>
      <c r="I70" s="125" t="s">
        <v>136</v>
      </c>
      <c r="J70" s="127">
        <v>10</v>
      </c>
      <c r="K70" s="127" t="s">
        <v>40</v>
      </c>
      <c r="L70" s="127">
        <v>1</v>
      </c>
      <c r="M70" s="127">
        <v>3</v>
      </c>
      <c r="N70" s="127">
        <v>3</v>
      </c>
      <c r="O70" s="127">
        <v>3</v>
      </c>
      <c r="P70" s="128" t="s">
        <v>118</v>
      </c>
      <c r="Q70" s="128" t="s">
        <v>382</v>
      </c>
      <c r="R70" s="127" t="s">
        <v>49</v>
      </c>
      <c r="S70" s="135" t="s">
        <v>22</v>
      </c>
      <c r="T70" s="134" t="s">
        <v>105</v>
      </c>
      <c r="U70" s="134" t="s">
        <v>145</v>
      </c>
      <c r="V70" s="134" t="s">
        <v>216</v>
      </c>
      <c r="W70" s="125" t="s">
        <v>443</v>
      </c>
      <c r="X70" s="130" t="s">
        <v>30</v>
      </c>
      <c r="Y70" s="127" t="s">
        <v>384</v>
      </c>
      <c r="Z70" s="133">
        <v>20000000</v>
      </c>
      <c r="AA70" s="125" t="s">
        <v>86</v>
      </c>
    </row>
    <row r="71" spans="1:27" ht="67.5" x14ac:dyDescent="0.25">
      <c r="A71" s="125" t="s">
        <v>376</v>
      </c>
      <c r="B71" s="125" t="s">
        <v>83</v>
      </c>
      <c r="C71" s="125" t="s">
        <v>82</v>
      </c>
      <c r="D71" s="125" t="s">
        <v>705</v>
      </c>
      <c r="E71" s="125" t="s">
        <v>282</v>
      </c>
      <c r="F71" s="133">
        <v>10000000</v>
      </c>
      <c r="G71" s="125" t="s">
        <v>28</v>
      </c>
      <c r="H71" s="133">
        <v>10000000</v>
      </c>
      <c r="I71" s="125" t="s">
        <v>137</v>
      </c>
      <c r="J71" s="127">
        <v>1</v>
      </c>
      <c r="K71" s="127" t="s">
        <v>40</v>
      </c>
      <c r="L71" s="127">
        <v>0</v>
      </c>
      <c r="M71" s="127">
        <v>1</v>
      </c>
      <c r="N71" s="127">
        <v>0</v>
      </c>
      <c r="O71" s="127">
        <v>0</v>
      </c>
      <c r="P71" s="128" t="s">
        <v>118</v>
      </c>
      <c r="Q71" s="128" t="s">
        <v>382</v>
      </c>
      <c r="R71" s="127" t="s">
        <v>49</v>
      </c>
      <c r="S71" s="135" t="s">
        <v>112</v>
      </c>
      <c r="T71" s="134" t="s">
        <v>146</v>
      </c>
      <c r="U71" s="134" t="s">
        <v>116</v>
      </c>
      <c r="V71" s="134" t="s">
        <v>216</v>
      </c>
      <c r="W71" s="125" t="s">
        <v>443</v>
      </c>
      <c r="X71" s="130" t="s">
        <v>30</v>
      </c>
      <c r="Y71" s="127" t="s">
        <v>384</v>
      </c>
      <c r="Z71" s="133">
        <v>10000000</v>
      </c>
      <c r="AA71" s="125" t="s">
        <v>86</v>
      </c>
    </row>
    <row r="72" spans="1:27" ht="67.5" x14ac:dyDescent="0.25">
      <c r="A72" s="125" t="s">
        <v>376</v>
      </c>
      <c r="B72" s="125" t="s">
        <v>83</v>
      </c>
      <c r="C72" s="125" t="s">
        <v>82</v>
      </c>
      <c r="D72" s="125" t="s">
        <v>705</v>
      </c>
      <c r="E72" s="125" t="s">
        <v>378</v>
      </c>
      <c r="F72" s="133">
        <v>20000000</v>
      </c>
      <c r="G72" s="125" t="s">
        <v>28</v>
      </c>
      <c r="H72" s="133">
        <v>20000000</v>
      </c>
      <c r="I72" s="125" t="s">
        <v>138</v>
      </c>
      <c r="J72" s="127">
        <v>1</v>
      </c>
      <c r="K72" s="127" t="s">
        <v>40</v>
      </c>
      <c r="L72" s="127">
        <v>0</v>
      </c>
      <c r="M72" s="127">
        <v>0</v>
      </c>
      <c r="N72" s="127">
        <v>0</v>
      </c>
      <c r="O72" s="127">
        <v>1</v>
      </c>
      <c r="P72" s="128" t="s">
        <v>118</v>
      </c>
      <c r="Q72" s="128" t="s">
        <v>360</v>
      </c>
      <c r="R72" s="127" t="s">
        <v>49</v>
      </c>
      <c r="S72" s="135" t="s">
        <v>22</v>
      </c>
      <c r="T72" s="134" t="s">
        <v>105</v>
      </c>
      <c r="U72" s="134" t="s">
        <v>147</v>
      </c>
      <c r="V72" s="134" t="s">
        <v>216</v>
      </c>
      <c r="W72" s="125" t="s">
        <v>443</v>
      </c>
      <c r="X72" s="130" t="s">
        <v>30</v>
      </c>
      <c r="Y72" s="127" t="s">
        <v>384</v>
      </c>
      <c r="Z72" s="133">
        <v>20000000</v>
      </c>
      <c r="AA72" s="125" t="s">
        <v>86</v>
      </c>
    </row>
    <row r="73" spans="1:27" ht="67.5" x14ac:dyDescent="0.25">
      <c r="A73" s="125" t="s">
        <v>376</v>
      </c>
      <c r="B73" s="125" t="s">
        <v>83</v>
      </c>
      <c r="C73" s="125" t="s">
        <v>82</v>
      </c>
      <c r="D73" s="125" t="s">
        <v>705</v>
      </c>
      <c r="E73" s="125" t="s">
        <v>378</v>
      </c>
      <c r="F73" s="133">
        <v>20000000</v>
      </c>
      <c r="G73" s="125" t="s">
        <v>28</v>
      </c>
      <c r="H73" s="133">
        <v>20000000</v>
      </c>
      <c r="I73" s="125" t="s">
        <v>139</v>
      </c>
      <c r="J73" s="127">
        <v>1</v>
      </c>
      <c r="K73" s="127" t="s">
        <v>40</v>
      </c>
      <c r="L73" s="127">
        <v>0</v>
      </c>
      <c r="M73" s="127">
        <v>0</v>
      </c>
      <c r="N73" s="127">
        <v>1</v>
      </c>
      <c r="O73" s="127">
        <v>0</v>
      </c>
      <c r="P73" s="128" t="s">
        <v>118</v>
      </c>
      <c r="Q73" s="128" t="s">
        <v>360</v>
      </c>
      <c r="R73" s="127" t="s">
        <v>49</v>
      </c>
      <c r="S73" s="135" t="s">
        <v>22</v>
      </c>
      <c r="T73" s="134" t="s">
        <v>105</v>
      </c>
      <c r="U73" s="134" t="s">
        <v>148</v>
      </c>
      <c r="V73" s="134" t="s">
        <v>216</v>
      </c>
      <c r="W73" s="125" t="s">
        <v>443</v>
      </c>
      <c r="X73" s="130" t="s">
        <v>30</v>
      </c>
      <c r="Y73" s="127" t="s">
        <v>384</v>
      </c>
      <c r="Z73" s="133">
        <v>20000000</v>
      </c>
      <c r="AA73" s="125" t="s">
        <v>86</v>
      </c>
    </row>
    <row r="74" spans="1:27" ht="67.5" x14ac:dyDescent="0.25">
      <c r="A74" s="125" t="s">
        <v>376</v>
      </c>
      <c r="B74" s="125" t="s">
        <v>83</v>
      </c>
      <c r="C74" s="125" t="s">
        <v>82</v>
      </c>
      <c r="D74" s="125" t="s">
        <v>705</v>
      </c>
      <c r="E74" s="125" t="s">
        <v>378</v>
      </c>
      <c r="F74" s="133">
        <v>30000000</v>
      </c>
      <c r="G74" s="125" t="s">
        <v>28</v>
      </c>
      <c r="H74" s="133">
        <v>30000000</v>
      </c>
      <c r="I74" s="125" t="s">
        <v>140</v>
      </c>
      <c r="J74" s="127">
        <v>1</v>
      </c>
      <c r="K74" s="127" t="s">
        <v>407</v>
      </c>
      <c r="L74" s="127">
        <v>0</v>
      </c>
      <c r="M74" s="127">
        <v>0</v>
      </c>
      <c r="N74" s="127">
        <v>0</v>
      </c>
      <c r="O74" s="127">
        <v>1</v>
      </c>
      <c r="P74" s="128" t="s">
        <v>118</v>
      </c>
      <c r="Q74" s="128" t="s">
        <v>361</v>
      </c>
      <c r="R74" s="134" t="s">
        <v>104</v>
      </c>
      <c r="S74" s="135" t="s">
        <v>22</v>
      </c>
      <c r="T74" s="134" t="s">
        <v>105</v>
      </c>
      <c r="U74" s="134" t="s">
        <v>116</v>
      </c>
      <c r="V74" s="134" t="s">
        <v>216</v>
      </c>
      <c r="W74" s="125" t="s">
        <v>443</v>
      </c>
      <c r="X74" s="130" t="s">
        <v>30</v>
      </c>
      <c r="Y74" s="127" t="s">
        <v>384</v>
      </c>
      <c r="Z74" s="133">
        <v>30000000</v>
      </c>
      <c r="AA74" s="125" t="s">
        <v>86</v>
      </c>
    </row>
    <row r="75" spans="1:27" ht="45" x14ac:dyDescent="0.25">
      <c r="A75" s="125" t="s">
        <v>376</v>
      </c>
      <c r="B75" s="125" t="s">
        <v>83</v>
      </c>
      <c r="C75" s="125" t="s">
        <v>82</v>
      </c>
      <c r="D75" s="125" t="s">
        <v>705</v>
      </c>
      <c r="E75" s="125" t="s">
        <v>80</v>
      </c>
      <c r="F75" s="133">
        <v>2125000</v>
      </c>
      <c r="G75" s="125" t="s">
        <v>28</v>
      </c>
      <c r="H75" s="133">
        <v>2125000</v>
      </c>
      <c r="I75" s="125" t="s">
        <v>620</v>
      </c>
      <c r="J75" s="127">
        <v>1</v>
      </c>
      <c r="K75" s="127" t="s">
        <v>93</v>
      </c>
      <c r="L75" s="127">
        <v>1</v>
      </c>
      <c r="M75" s="127">
        <v>0</v>
      </c>
      <c r="N75" s="127">
        <v>0</v>
      </c>
      <c r="O75" s="127">
        <v>0</v>
      </c>
      <c r="P75" s="128" t="s">
        <v>36</v>
      </c>
      <c r="Q75" s="128" t="s">
        <v>621</v>
      </c>
      <c r="R75" s="127" t="s">
        <v>50</v>
      </c>
      <c r="S75" s="128" t="s">
        <v>21</v>
      </c>
      <c r="T75" s="128" t="s">
        <v>52</v>
      </c>
      <c r="U75" s="128" t="s">
        <v>53</v>
      </c>
      <c r="V75" s="129" t="s">
        <v>622</v>
      </c>
      <c r="W75" s="125" t="s">
        <v>28</v>
      </c>
      <c r="X75" s="130" t="s">
        <v>623</v>
      </c>
      <c r="Y75" s="127" t="s">
        <v>371</v>
      </c>
      <c r="Z75" s="133">
        <v>2125000</v>
      </c>
      <c r="AA75" s="125" t="s">
        <v>86</v>
      </c>
    </row>
    <row r="76" spans="1:27" ht="56.25" x14ac:dyDescent="0.25">
      <c r="A76" s="136" t="s">
        <v>386</v>
      </c>
      <c r="B76" s="136" t="s">
        <v>119</v>
      </c>
      <c r="C76" s="137" t="s">
        <v>388</v>
      </c>
      <c r="D76" s="136" t="s">
        <v>705</v>
      </c>
      <c r="E76" s="137" t="s">
        <v>387</v>
      </c>
      <c r="F76" s="162">
        <v>43909090.909999996</v>
      </c>
      <c r="G76" s="136" t="s">
        <v>84</v>
      </c>
      <c r="H76" s="162">
        <v>43909090.909999996</v>
      </c>
      <c r="I76" s="138" t="s">
        <v>96</v>
      </c>
      <c r="J76" s="139">
        <v>100</v>
      </c>
      <c r="K76" s="139" t="s">
        <v>42</v>
      </c>
      <c r="L76" s="139">
        <v>100</v>
      </c>
      <c r="M76" s="139">
        <v>100</v>
      </c>
      <c r="N76" s="139">
        <v>100</v>
      </c>
      <c r="O76" s="139">
        <v>100</v>
      </c>
      <c r="P76" s="140" t="s">
        <v>36</v>
      </c>
      <c r="Q76" s="140" t="s">
        <v>358</v>
      </c>
      <c r="R76" s="140" t="s">
        <v>278</v>
      </c>
      <c r="S76" s="139" t="s">
        <v>54</v>
      </c>
      <c r="T76" s="139" t="s">
        <v>585</v>
      </c>
      <c r="U76" s="140" t="s">
        <v>587</v>
      </c>
      <c r="V76" s="141" t="s">
        <v>552</v>
      </c>
      <c r="W76" s="136" t="s">
        <v>442</v>
      </c>
      <c r="X76" s="137" t="s">
        <v>383</v>
      </c>
      <c r="Y76" s="139" t="s">
        <v>369</v>
      </c>
      <c r="Z76" s="162">
        <v>43909090.909999996</v>
      </c>
      <c r="AA76" s="136" t="s">
        <v>97</v>
      </c>
    </row>
    <row r="77" spans="1:27" ht="56.25" x14ac:dyDescent="0.25">
      <c r="A77" s="136" t="s">
        <v>386</v>
      </c>
      <c r="B77" s="136" t="s">
        <v>119</v>
      </c>
      <c r="C77" s="137" t="s">
        <v>390</v>
      </c>
      <c r="D77" s="136" t="s">
        <v>705</v>
      </c>
      <c r="E77" s="137" t="s">
        <v>389</v>
      </c>
      <c r="F77" s="162"/>
      <c r="G77" s="136" t="s">
        <v>84</v>
      </c>
      <c r="H77" s="162"/>
      <c r="I77" s="138" t="s">
        <v>94</v>
      </c>
      <c r="J77" s="139">
        <v>100</v>
      </c>
      <c r="K77" s="139" t="s">
        <v>42</v>
      </c>
      <c r="L77" s="139">
        <v>100</v>
      </c>
      <c r="M77" s="139">
        <v>100</v>
      </c>
      <c r="N77" s="139">
        <v>100</v>
      </c>
      <c r="O77" s="139">
        <v>100</v>
      </c>
      <c r="P77" s="140" t="s">
        <v>36</v>
      </c>
      <c r="Q77" s="140" t="s">
        <v>357</v>
      </c>
      <c r="R77" s="140" t="s">
        <v>574</v>
      </c>
      <c r="S77" s="139" t="s">
        <v>54</v>
      </c>
      <c r="T77" s="139" t="s">
        <v>56</v>
      </c>
      <c r="U77" s="140" t="s">
        <v>587</v>
      </c>
      <c r="V77" s="141" t="s">
        <v>552</v>
      </c>
      <c r="W77" s="136" t="s">
        <v>442</v>
      </c>
      <c r="X77" s="137" t="s">
        <v>383</v>
      </c>
      <c r="Y77" s="139" t="s">
        <v>369</v>
      </c>
      <c r="Z77" s="162"/>
      <c r="AA77" s="136" t="s">
        <v>97</v>
      </c>
    </row>
    <row r="78" spans="1:27" ht="45" x14ac:dyDescent="0.25">
      <c r="A78" s="136" t="s">
        <v>386</v>
      </c>
      <c r="B78" s="136" t="s">
        <v>119</v>
      </c>
      <c r="C78" s="137" t="s">
        <v>388</v>
      </c>
      <c r="D78" s="137" t="s">
        <v>389</v>
      </c>
      <c r="E78" s="137" t="s">
        <v>398</v>
      </c>
      <c r="F78" s="162"/>
      <c r="G78" s="136" t="s">
        <v>84</v>
      </c>
      <c r="H78" s="162"/>
      <c r="I78" s="138" t="s">
        <v>399</v>
      </c>
      <c r="J78" s="139">
        <v>100</v>
      </c>
      <c r="K78" s="139" t="s">
        <v>42</v>
      </c>
      <c r="L78" s="139">
        <v>100</v>
      </c>
      <c r="M78" s="139">
        <v>100</v>
      </c>
      <c r="N78" s="139">
        <v>100</v>
      </c>
      <c r="O78" s="139">
        <v>100</v>
      </c>
      <c r="P78" s="140" t="s">
        <v>36</v>
      </c>
      <c r="Q78" s="140" t="s">
        <v>358</v>
      </c>
      <c r="R78" s="140" t="s">
        <v>278</v>
      </c>
      <c r="S78" s="139" t="s">
        <v>22</v>
      </c>
      <c r="T78" s="139" t="s">
        <v>56</v>
      </c>
      <c r="U78" s="140" t="s">
        <v>147</v>
      </c>
      <c r="V78" s="141" t="s">
        <v>552</v>
      </c>
      <c r="W78" s="136" t="s">
        <v>442</v>
      </c>
      <c r="X78" s="137" t="s">
        <v>383</v>
      </c>
      <c r="Y78" s="139" t="s">
        <v>369</v>
      </c>
      <c r="Z78" s="162"/>
      <c r="AA78" s="136" t="s">
        <v>97</v>
      </c>
    </row>
    <row r="79" spans="1:27" ht="56.25" x14ac:dyDescent="0.25">
      <c r="A79" s="136" t="s">
        <v>386</v>
      </c>
      <c r="B79" s="136" t="s">
        <v>119</v>
      </c>
      <c r="C79" s="137" t="s">
        <v>393</v>
      </c>
      <c r="D79" s="136" t="s">
        <v>705</v>
      </c>
      <c r="E79" s="137" t="s">
        <v>391</v>
      </c>
      <c r="F79" s="162"/>
      <c r="G79" s="136" t="s">
        <v>84</v>
      </c>
      <c r="H79" s="162"/>
      <c r="I79" s="138" t="s">
        <v>95</v>
      </c>
      <c r="J79" s="139">
        <v>100</v>
      </c>
      <c r="K79" s="139" t="s">
        <v>42</v>
      </c>
      <c r="L79" s="139">
        <v>100</v>
      </c>
      <c r="M79" s="139">
        <v>100</v>
      </c>
      <c r="N79" s="139">
        <v>100</v>
      </c>
      <c r="O79" s="139">
        <v>100</v>
      </c>
      <c r="P79" s="140" t="s">
        <v>36</v>
      </c>
      <c r="Q79" s="140" t="s">
        <v>358</v>
      </c>
      <c r="R79" s="140" t="s">
        <v>278</v>
      </c>
      <c r="S79" s="139" t="s">
        <v>112</v>
      </c>
      <c r="T79" s="140" t="s">
        <v>152</v>
      </c>
      <c r="U79" s="140" t="s">
        <v>116</v>
      </c>
      <c r="V79" s="141" t="s">
        <v>552</v>
      </c>
      <c r="W79" s="136" t="s">
        <v>442</v>
      </c>
      <c r="X79" s="137" t="s">
        <v>383</v>
      </c>
      <c r="Y79" s="139" t="s">
        <v>369</v>
      </c>
      <c r="Z79" s="162"/>
      <c r="AA79" s="136" t="s">
        <v>97</v>
      </c>
    </row>
    <row r="80" spans="1:27" ht="45" x14ac:dyDescent="0.25">
      <c r="A80" s="136" t="s">
        <v>386</v>
      </c>
      <c r="B80" s="136" t="s">
        <v>119</v>
      </c>
      <c r="C80" s="137" t="s">
        <v>396</v>
      </c>
      <c r="D80" s="136" t="s">
        <v>705</v>
      </c>
      <c r="E80" s="137" t="s">
        <v>397</v>
      </c>
      <c r="F80" s="162"/>
      <c r="G80" s="136" t="s">
        <v>84</v>
      </c>
      <c r="H80" s="162"/>
      <c r="I80" s="136" t="s">
        <v>394</v>
      </c>
      <c r="J80" s="139">
        <v>100</v>
      </c>
      <c r="K80" s="139" t="s">
        <v>42</v>
      </c>
      <c r="L80" s="139">
        <v>100</v>
      </c>
      <c r="M80" s="139">
        <v>100</v>
      </c>
      <c r="N80" s="139">
        <v>100</v>
      </c>
      <c r="O80" s="139">
        <v>100</v>
      </c>
      <c r="P80" s="140" t="s">
        <v>36</v>
      </c>
      <c r="Q80" s="140" t="s">
        <v>357</v>
      </c>
      <c r="R80" s="142" t="s">
        <v>574</v>
      </c>
      <c r="S80" s="139" t="s">
        <v>21</v>
      </c>
      <c r="T80" s="139" t="s">
        <v>56</v>
      </c>
      <c r="U80" s="140" t="s">
        <v>586</v>
      </c>
      <c r="V80" s="141" t="s">
        <v>552</v>
      </c>
      <c r="W80" s="136" t="s">
        <v>442</v>
      </c>
      <c r="X80" s="137" t="s">
        <v>383</v>
      </c>
      <c r="Y80" s="139" t="s">
        <v>369</v>
      </c>
      <c r="Z80" s="162"/>
      <c r="AA80" s="136" t="s">
        <v>97</v>
      </c>
    </row>
    <row r="81" spans="1:36" ht="67.5" x14ac:dyDescent="0.25">
      <c r="A81" s="136" t="s">
        <v>386</v>
      </c>
      <c r="B81" s="136" t="s">
        <v>119</v>
      </c>
      <c r="C81" s="137" t="s">
        <v>396</v>
      </c>
      <c r="D81" s="136" t="s">
        <v>705</v>
      </c>
      <c r="E81" s="137" t="s">
        <v>395</v>
      </c>
      <c r="F81" s="143">
        <v>10000000</v>
      </c>
      <c r="G81" s="136" t="s">
        <v>28</v>
      </c>
      <c r="H81" s="143">
        <v>10000000</v>
      </c>
      <c r="I81" s="136" t="s">
        <v>149</v>
      </c>
      <c r="J81" s="139">
        <v>12</v>
      </c>
      <c r="K81" s="139" t="s">
        <v>403</v>
      </c>
      <c r="L81" s="139">
        <v>0</v>
      </c>
      <c r="M81" s="139">
        <v>4</v>
      </c>
      <c r="N81" s="139">
        <v>4</v>
      </c>
      <c r="O81" s="139">
        <v>4</v>
      </c>
      <c r="P81" s="140" t="s">
        <v>118</v>
      </c>
      <c r="Q81" s="140" t="s">
        <v>408</v>
      </c>
      <c r="R81" s="140" t="s">
        <v>278</v>
      </c>
      <c r="S81" s="144" t="s">
        <v>22</v>
      </c>
      <c r="T81" s="142" t="s">
        <v>111</v>
      </c>
      <c r="U81" s="142" t="s">
        <v>109</v>
      </c>
      <c r="V81" s="141" t="s">
        <v>159</v>
      </c>
      <c r="W81" s="136" t="s">
        <v>443</v>
      </c>
      <c r="X81" s="137" t="s">
        <v>30</v>
      </c>
      <c r="Y81" s="139" t="s">
        <v>409</v>
      </c>
      <c r="Z81" s="143">
        <v>10000000</v>
      </c>
      <c r="AA81" s="136" t="s">
        <v>97</v>
      </c>
    </row>
    <row r="82" spans="1:36" ht="67.5" x14ac:dyDescent="0.25">
      <c r="A82" s="136" t="s">
        <v>386</v>
      </c>
      <c r="B82" s="136" t="s">
        <v>119</v>
      </c>
      <c r="C82" s="137" t="s">
        <v>392</v>
      </c>
      <c r="D82" s="136" t="s">
        <v>705</v>
      </c>
      <c r="E82" s="137" t="s">
        <v>391</v>
      </c>
      <c r="F82" s="143">
        <v>6000000</v>
      </c>
      <c r="G82" s="136" t="s">
        <v>28</v>
      </c>
      <c r="H82" s="143">
        <v>6000000</v>
      </c>
      <c r="I82" s="136" t="s">
        <v>150</v>
      </c>
      <c r="J82" s="139">
        <v>40</v>
      </c>
      <c r="K82" s="139" t="s">
        <v>56</v>
      </c>
      <c r="L82" s="139">
        <v>0</v>
      </c>
      <c r="M82" s="139">
        <v>40</v>
      </c>
      <c r="N82" s="139">
        <v>0</v>
      </c>
      <c r="O82" s="139">
        <v>0</v>
      </c>
      <c r="P82" s="140" t="s">
        <v>118</v>
      </c>
      <c r="Q82" s="140" t="s">
        <v>360</v>
      </c>
      <c r="R82" s="140" t="s">
        <v>278</v>
      </c>
      <c r="S82" s="144" t="s">
        <v>112</v>
      </c>
      <c r="T82" s="142" t="s">
        <v>152</v>
      </c>
      <c r="U82" s="142" t="s">
        <v>153</v>
      </c>
      <c r="V82" s="141" t="s">
        <v>160</v>
      </c>
      <c r="W82" s="136" t="s">
        <v>443</v>
      </c>
      <c r="X82" s="137" t="s">
        <v>30</v>
      </c>
      <c r="Y82" s="139" t="s">
        <v>409</v>
      </c>
      <c r="Z82" s="143">
        <v>6000000</v>
      </c>
      <c r="AA82" s="136" t="s">
        <v>97</v>
      </c>
    </row>
    <row r="83" spans="1:36" ht="67.5" x14ac:dyDescent="0.25">
      <c r="A83" s="136" t="s">
        <v>386</v>
      </c>
      <c r="B83" s="136" t="s">
        <v>119</v>
      </c>
      <c r="C83" s="137" t="s">
        <v>390</v>
      </c>
      <c r="D83" s="136" t="s">
        <v>705</v>
      </c>
      <c r="E83" s="137" t="s">
        <v>400</v>
      </c>
      <c r="F83" s="143">
        <v>6000000</v>
      </c>
      <c r="G83" s="136" t="s">
        <v>28</v>
      </c>
      <c r="H83" s="143">
        <v>6000000</v>
      </c>
      <c r="I83" s="136" t="s">
        <v>151</v>
      </c>
      <c r="J83" s="139">
        <v>40</v>
      </c>
      <c r="K83" s="139" t="s">
        <v>56</v>
      </c>
      <c r="L83" s="139">
        <v>0</v>
      </c>
      <c r="M83" s="139">
        <v>0</v>
      </c>
      <c r="N83" s="139">
        <v>40</v>
      </c>
      <c r="O83" s="139">
        <v>0</v>
      </c>
      <c r="P83" s="140" t="s">
        <v>118</v>
      </c>
      <c r="Q83" s="140" t="s">
        <v>360</v>
      </c>
      <c r="R83" s="142" t="s">
        <v>49</v>
      </c>
      <c r="S83" s="144" t="s">
        <v>23</v>
      </c>
      <c r="T83" s="142" t="s">
        <v>154</v>
      </c>
      <c r="U83" s="142" t="s">
        <v>153</v>
      </c>
      <c r="V83" s="141" t="s">
        <v>160</v>
      </c>
      <c r="W83" s="136" t="s">
        <v>443</v>
      </c>
      <c r="X83" s="137" t="s">
        <v>30</v>
      </c>
      <c r="Y83" s="139" t="s">
        <v>409</v>
      </c>
      <c r="Z83" s="143">
        <v>6000000</v>
      </c>
      <c r="AA83" s="136" t="s">
        <v>97</v>
      </c>
    </row>
    <row r="84" spans="1:36" ht="67.5" x14ac:dyDescent="0.25">
      <c r="A84" s="136" t="s">
        <v>386</v>
      </c>
      <c r="B84" s="136" t="s">
        <v>119</v>
      </c>
      <c r="C84" s="137" t="s">
        <v>388</v>
      </c>
      <c r="D84" s="136" t="s">
        <v>705</v>
      </c>
      <c r="E84" s="137" t="s">
        <v>398</v>
      </c>
      <c r="F84" s="143">
        <v>10000000</v>
      </c>
      <c r="G84" s="136"/>
      <c r="H84" s="143">
        <v>10000000</v>
      </c>
      <c r="I84" s="136" t="s">
        <v>295</v>
      </c>
      <c r="J84" s="139">
        <v>1</v>
      </c>
      <c r="K84" s="139" t="s">
        <v>405</v>
      </c>
      <c r="L84" s="139">
        <v>0</v>
      </c>
      <c r="M84" s="139">
        <v>1</v>
      </c>
      <c r="N84" s="139">
        <v>0</v>
      </c>
      <c r="O84" s="139">
        <v>0</v>
      </c>
      <c r="P84" s="140" t="s">
        <v>118</v>
      </c>
      <c r="Q84" s="140" t="s">
        <v>360</v>
      </c>
      <c r="R84" s="142" t="s">
        <v>110</v>
      </c>
      <c r="S84" s="144" t="s">
        <v>22</v>
      </c>
      <c r="T84" s="142" t="s">
        <v>111</v>
      </c>
      <c r="U84" s="142" t="s">
        <v>158</v>
      </c>
      <c r="V84" s="141" t="s">
        <v>159</v>
      </c>
      <c r="W84" s="136" t="s">
        <v>443</v>
      </c>
      <c r="X84" s="137" t="s">
        <v>30</v>
      </c>
      <c r="Y84" s="139" t="s">
        <v>409</v>
      </c>
      <c r="Z84" s="143">
        <v>10000000</v>
      </c>
      <c r="AA84" s="136" t="s">
        <v>97</v>
      </c>
    </row>
    <row r="85" spans="1:36" ht="67.5" x14ac:dyDescent="0.25">
      <c r="A85" s="136" t="s">
        <v>386</v>
      </c>
      <c r="B85" s="136" t="s">
        <v>119</v>
      </c>
      <c r="C85" s="137" t="s">
        <v>392</v>
      </c>
      <c r="D85" s="136" t="s">
        <v>705</v>
      </c>
      <c r="E85" s="137" t="s">
        <v>401</v>
      </c>
      <c r="F85" s="143">
        <v>100000000</v>
      </c>
      <c r="G85" s="136" t="s">
        <v>28</v>
      </c>
      <c r="H85" s="143">
        <v>100000000</v>
      </c>
      <c r="I85" s="136" t="s">
        <v>155</v>
      </c>
      <c r="J85" s="139">
        <v>130</v>
      </c>
      <c r="K85" s="139" t="s">
        <v>404</v>
      </c>
      <c r="L85" s="139">
        <v>0</v>
      </c>
      <c r="M85" s="139">
        <v>80</v>
      </c>
      <c r="N85" s="139">
        <v>0</v>
      </c>
      <c r="O85" s="139">
        <v>60</v>
      </c>
      <c r="P85" s="140" t="s">
        <v>117</v>
      </c>
      <c r="Q85" s="140" t="s">
        <v>360</v>
      </c>
      <c r="R85" s="142" t="s">
        <v>49</v>
      </c>
      <c r="S85" s="144" t="s">
        <v>141</v>
      </c>
      <c r="T85" s="142" t="s">
        <v>156</v>
      </c>
      <c r="U85" s="142" t="s">
        <v>157</v>
      </c>
      <c r="V85" s="141" t="s">
        <v>161</v>
      </c>
      <c r="W85" s="136" t="s">
        <v>443</v>
      </c>
      <c r="X85" s="137" t="s">
        <v>30</v>
      </c>
      <c r="Y85" s="139" t="s">
        <v>410</v>
      </c>
      <c r="Z85" s="143">
        <v>100000000</v>
      </c>
      <c r="AA85" s="136" t="s">
        <v>97</v>
      </c>
      <c r="AH85" t="s">
        <v>117</v>
      </c>
      <c r="AI85" t="s">
        <v>27</v>
      </c>
      <c r="AJ85" t="s">
        <v>28</v>
      </c>
    </row>
    <row r="86" spans="1:36" ht="67.5" x14ac:dyDescent="0.25">
      <c r="A86" s="136" t="s">
        <v>386</v>
      </c>
      <c r="B86" s="136" t="s">
        <v>119</v>
      </c>
      <c r="C86" s="137" t="s">
        <v>393</v>
      </c>
      <c r="D86" s="136" t="s">
        <v>705</v>
      </c>
      <c r="E86" s="137" t="s">
        <v>402</v>
      </c>
      <c r="F86" s="143">
        <v>75260850.75</v>
      </c>
      <c r="G86" s="136" t="s">
        <v>28</v>
      </c>
      <c r="H86" s="143">
        <v>75260850.75</v>
      </c>
      <c r="I86" s="136" t="s">
        <v>351</v>
      </c>
      <c r="J86" s="139">
        <v>1</v>
      </c>
      <c r="K86" s="139" t="s">
        <v>43</v>
      </c>
      <c r="L86" s="139">
        <v>0</v>
      </c>
      <c r="M86" s="139">
        <v>0</v>
      </c>
      <c r="N86" s="139">
        <v>0</v>
      </c>
      <c r="O86" s="139">
        <v>1</v>
      </c>
      <c r="P86" s="140" t="s">
        <v>117</v>
      </c>
      <c r="Q86" s="140" t="s">
        <v>360</v>
      </c>
      <c r="R86" s="142" t="s">
        <v>49</v>
      </c>
      <c r="S86" s="144" t="s">
        <v>22</v>
      </c>
      <c r="T86" s="142" t="s">
        <v>105</v>
      </c>
      <c r="U86" s="142" t="s">
        <v>158</v>
      </c>
      <c r="V86" s="141" t="s">
        <v>161</v>
      </c>
      <c r="W86" s="136" t="s">
        <v>443</v>
      </c>
      <c r="X86" s="137" t="s">
        <v>30</v>
      </c>
      <c r="Y86" s="139" t="s">
        <v>410</v>
      </c>
      <c r="Z86" s="143">
        <v>75260850.75</v>
      </c>
      <c r="AA86" s="136" t="s">
        <v>97</v>
      </c>
      <c r="AH86" t="s">
        <v>118</v>
      </c>
      <c r="AI86" t="s">
        <v>83</v>
      </c>
      <c r="AJ86" t="s">
        <v>127</v>
      </c>
    </row>
    <row r="87" spans="1:36" ht="52.5" customHeight="1" x14ac:dyDescent="0.25">
      <c r="A87" s="13" t="s">
        <v>411</v>
      </c>
      <c r="B87" s="12" t="s">
        <v>120</v>
      </c>
      <c r="C87" s="13" t="s">
        <v>415</v>
      </c>
      <c r="D87" s="12" t="s">
        <v>705</v>
      </c>
      <c r="E87" s="13" t="s">
        <v>416</v>
      </c>
      <c r="F87" s="160">
        <v>103139957.48999999</v>
      </c>
      <c r="G87" s="12" t="s">
        <v>28</v>
      </c>
      <c r="H87" s="160">
        <v>103139957.48999999</v>
      </c>
      <c r="I87" s="14" t="s">
        <v>648</v>
      </c>
      <c r="J87" s="30">
        <v>100</v>
      </c>
      <c r="K87" s="30" t="s">
        <v>42</v>
      </c>
      <c r="L87" s="30">
        <v>100</v>
      </c>
      <c r="M87" s="30">
        <v>100</v>
      </c>
      <c r="N87" s="30">
        <v>100</v>
      </c>
      <c r="O87" s="30">
        <v>100</v>
      </c>
      <c r="P87" s="31" t="s">
        <v>36</v>
      </c>
      <c r="Q87" s="31" t="s">
        <v>417</v>
      </c>
      <c r="R87" s="32" t="s">
        <v>553</v>
      </c>
      <c r="S87" s="32" t="s">
        <v>23</v>
      </c>
      <c r="T87" s="32" t="s">
        <v>554</v>
      </c>
      <c r="U87" s="32" t="s">
        <v>555</v>
      </c>
      <c r="V87" s="48" t="s">
        <v>32</v>
      </c>
      <c r="W87" s="12" t="s">
        <v>443</v>
      </c>
      <c r="X87" s="13" t="s">
        <v>30</v>
      </c>
      <c r="Y87" s="30" t="s">
        <v>369</v>
      </c>
      <c r="Z87" s="160">
        <v>103139957.48999999</v>
      </c>
      <c r="AA87" s="12" t="s">
        <v>172</v>
      </c>
    </row>
    <row r="88" spans="1:36" ht="67.5" x14ac:dyDescent="0.25">
      <c r="A88" s="13" t="s">
        <v>411</v>
      </c>
      <c r="B88" s="12" t="s">
        <v>120</v>
      </c>
      <c r="C88" s="13" t="s">
        <v>415</v>
      </c>
      <c r="D88" s="12" t="s">
        <v>705</v>
      </c>
      <c r="E88" s="13" t="s">
        <v>416</v>
      </c>
      <c r="F88" s="160"/>
      <c r="G88" s="12" t="s">
        <v>28</v>
      </c>
      <c r="H88" s="160"/>
      <c r="I88" s="12" t="s">
        <v>647</v>
      </c>
      <c r="J88" s="30">
        <v>100</v>
      </c>
      <c r="K88" s="30" t="s">
        <v>42</v>
      </c>
      <c r="L88" s="30">
        <v>100</v>
      </c>
      <c r="M88" s="30">
        <v>100</v>
      </c>
      <c r="N88" s="30">
        <v>100</v>
      </c>
      <c r="O88" s="30">
        <v>100</v>
      </c>
      <c r="P88" s="31" t="s">
        <v>36</v>
      </c>
      <c r="Q88" s="31" t="s">
        <v>358</v>
      </c>
      <c r="R88" s="32" t="s">
        <v>553</v>
      </c>
      <c r="S88" s="32" t="s">
        <v>22</v>
      </c>
      <c r="T88" s="32" t="s">
        <v>556</v>
      </c>
      <c r="U88" s="32" t="s">
        <v>555</v>
      </c>
      <c r="V88" s="48" t="s">
        <v>32</v>
      </c>
      <c r="W88" s="12" t="s">
        <v>443</v>
      </c>
      <c r="X88" s="13" t="s">
        <v>30</v>
      </c>
      <c r="Y88" s="30" t="s">
        <v>369</v>
      </c>
      <c r="Z88" s="160"/>
      <c r="AA88" s="12" t="s">
        <v>172</v>
      </c>
    </row>
    <row r="89" spans="1:36" ht="67.5" x14ac:dyDescent="0.25">
      <c r="A89" s="13" t="s">
        <v>411</v>
      </c>
      <c r="B89" s="12" t="s">
        <v>120</v>
      </c>
      <c r="C89" s="13" t="s">
        <v>415</v>
      </c>
      <c r="D89" s="12" t="s">
        <v>705</v>
      </c>
      <c r="E89" s="13" t="s">
        <v>414</v>
      </c>
      <c r="F89" s="160"/>
      <c r="G89" s="12" t="s">
        <v>28</v>
      </c>
      <c r="H89" s="160"/>
      <c r="I89" s="14" t="s">
        <v>646</v>
      </c>
      <c r="J89" s="30">
        <v>100</v>
      </c>
      <c r="K89" s="30" t="s">
        <v>42</v>
      </c>
      <c r="L89" s="30">
        <v>100</v>
      </c>
      <c r="M89" s="30">
        <v>100</v>
      </c>
      <c r="N89" s="30">
        <v>100</v>
      </c>
      <c r="O89" s="30">
        <v>100</v>
      </c>
      <c r="P89" s="31" t="s">
        <v>36</v>
      </c>
      <c r="Q89" s="31" t="s">
        <v>357</v>
      </c>
      <c r="R89" s="32" t="s">
        <v>557</v>
      </c>
      <c r="S89" s="32" t="s">
        <v>23</v>
      </c>
      <c r="T89" s="32" t="s">
        <v>403</v>
      </c>
      <c r="U89" s="32" t="s">
        <v>555</v>
      </c>
      <c r="V89" s="48" t="s">
        <v>32</v>
      </c>
      <c r="W89" s="12" t="s">
        <v>443</v>
      </c>
      <c r="X89" s="13" t="s">
        <v>30</v>
      </c>
      <c r="Y89" s="30" t="s">
        <v>369</v>
      </c>
      <c r="Z89" s="160"/>
      <c r="AA89" s="12" t="s">
        <v>172</v>
      </c>
    </row>
    <row r="90" spans="1:36" ht="67.5" x14ac:dyDescent="0.25">
      <c r="A90" s="13" t="s">
        <v>411</v>
      </c>
      <c r="B90" s="12" t="s">
        <v>120</v>
      </c>
      <c r="C90" s="13" t="s">
        <v>415</v>
      </c>
      <c r="D90" s="12" t="s">
        <v>705</v>
      </c>
      <c r="E90" s="13" t="s">
        <v>414</v>
      </c>
      <c r="F90" s="160"/>
      <c r="G90" s="12" t="s">
        <v>28</v>
      </c>
      <c r="H90" s="160"/>
      <c r="I90" s="14" t="s">
        <v>645</v>
      </c>
      <c r="J90" s="30">
        <v>2</v>
      </c>
      <c r="K90" s="30" t="s">
        <v>421</v>
      </c>
      <c r="L90" s="30">
        <v>0</v>
      </c>
      <c r="M90" s="30">
        <v>1</v>
      </c>
      <c r="N90" s="30">
        <v>0</v>
      </c>
      <c r="O90" s="30">
        <v>1</v>
      </c>
      <c r="P90" s="31" t="s">
        <v>36</v>
      </c>
      <c r="Q90" s="31" t="s">
        <v>358</v>
      </c>
      <c r="R90" s="32" t="s">
        <v>557</v>
      </c>
      <c r="S90" s="32" t="s">
        <v>23</v>
      </c>
      <c r="T90" s="32" t="s">
        <v>558</v>
      </c>
      <c r="U90" s="32" t="s">
        <v>559</v>
      </c>
      <c r="V90" s="48" t="s">
        <v>32</v>
      </c>
      <c r="W90" s="12" t="s">
        <v>443</v>
      </c>
      <c r="X90" s="13" t="s">
        <v>30</v>
      </c>
      <c r="Y90" s="30" t="s">
        <v>369</v>
      </c>
      <c r="Z90" s="160"/>
      <c r="AA90" s="12" t="s">
        <v>172</v>
      </c>
    </row>
    <row r="91" spans="1:36" ht="67.5" x14ac:dyDescent="0.25">
      <c r="A91" s="13" t="s">
        <v>411</v>
      </c>
      <c r="B91" s="12" t="s">
        <v>120</v>
      </c>
      <c r="C91" s="13" t="s">
        <v>415</v>
      </c>
      <c r="D91" s="12" t="s">
        <v>705</v>
      </c>
      <c r="E91" s="13" t="s">
        <v>414</v>
      </c>
      <c r="F91" s="160"/>
      <c r="G91" s="12" t="s">
        <v>28</v>
      </c>
      <c r="H91" s="160"/>
      <c r="I91" s="14" t="s">
        <v>644</v>
      </c>
      <c r="J91" s="30">
        <v>2</v>
      </c>
      <c r="K91" s="30" t="s">
        <v>89</v>
      </c>
      <c r="L91" s="30">
        <v>0</v>
      </c>
      <c r="M91" s="30">
        <v>1</v>
      </c>
      <c r="N91" s="30">
        <v>0</v>
      </c>
      <c r="O91" s="30">
        <v>1</v>
      </c>
      <c r="P91" s="31" t="s">
        <v>36</v>
      </c>
      <c r="Q91" s="31" t="s">
        <v>358</v>
      </c>
      <c r="R91" s="32" t="s">
        <v>553</v>
      </c>
      <c r="S91" s="32" t="s">
        <v>23</v>
      </c>
      <c r="T91" s="32" t="s">
        <v>558</v>
      </c>
      <c r="U91" s="32" t="s">
        <v>560</v>
      </c>
      <c r="V91" s="48" t="s">
        <v>32</v>
      </c>
      <c r="W91" s="12" t="s">
        <v>443</v>
      </c>
      <c r="X91" s="13" t="s">
        <v>30</v>
      </c>
      <c r="Y91" s="30" t="s">
        <v>369</v>
      </c>
      <c r="Z91" s="160"/>
      <c r="AA91" s="12" t="s">
        <v>172</v>
      </c>
    </row>
    <row r="92" spans="1:36" ht="67.5" x14ac:dyDescent="0.25">
      <c r="A92" s="13" t="s">
        <v>411</v>
      </c>
      <c r="B92" s="12" t="s">
        <v>120</v>
      </c>
      <c r="C92" s="13" t="s">
        <v>415</v>
      </c>
      <c r="D92" s="12" t="s">
        <v>705</v>
      </c>
      <c r="E92" s="13" t="s">
        <v>414</v>
      </c>
      <c r="F92" s="160"/>
      <c r="G92" s="12" t="s">
        <v>28</v>
      </c>
      <c r="H92" s="160"/>
      <c r="I92" s="14" t="s">
        <v>643</v>
      </c>
      <c r="J92" s="30">
        <v>100</v>
      </c>
      <c r="K92" s="30" t="s">
        <v>42</v>
      </c>
      <c r="L92" s="30">
        <v>100</v>
      </c>
      <c r="M92" s="30">
        <v>100</v>
      </c>
      <c r="N92" s="30">
        <v>100</v>
      </c>
      <c r="O92" s="30">
        <v>100</v>
      </c>
      <c r="P92" s="31" t="s">
        <v>36</v>
      </c>
      <c r="Q92" s="31" t="s">
        <v>358</v>
      </c>
      <c r="R92" s="32" t="s">
        <v>557</v>
      </c>
      <c r="S92" s="32" t="s">
        <v>23</v>
      </c>
      <c r="T92" s="32" t="s">
        <v>403</v>
      </c>
      <c r="U92" s="32" t="s">
        <v>560</v>
      </c>
      <c r="V92" s="48" t="s">
        <v>32</v>
      </c>
      <c r="W92" s="12" t="s">
        <v>443</v>
      </c>
      <c r="X92" s="13" t="s">
        <v>30</v>
      </c>
      <c r="Y92" s="30" t="s">
        <v>369</v>
      </c>
      <c r="Z92" s="160"/>
      <c r="AA92" s="12" t="s">
        <v>172</v>
      </c>
    </row>
    <row r="93" spans="1:36" ht="67.5" x14ac:dyDescent="0.25">
      <c r="A93" s="13" t="s">
        <v>411</v>
      </c>
      <c r="B93" s="12" t="s">
        <v>120</v>
      </c>
      <c r="C93" s="13" t="s">
        <v>415</v>
      </c>
      <c r="D93" s="12" t="s">
        <v>705</v>
      </c>
      <c r="E93" s="13" t="s">
        <v>414</v>
      </c>
      <c r="F93" s="160"/>
      <c r="G93" s="12" t="s">
        <v>28</v>
      </c>
      <c r="H93" s="160"/>
      <c r="I93" s="14" t="s">
        <v>642</v>
      </c>
      <c r="J93" s="30">
        <v>100</v>
      </c>
      <c r="K93" s="30" t="s">
        <v>42</v>
      </c>
      <c r="L93" s="30">
        <v>100</v>
      </c>
      <c r="M93" s="30">
        <v>100</v>
      </c>
      <c r="N93" s="30">
        <v>100</v>
      </c>
      <c r="O93" s="30">
        <v>100</v>
      </c>
      <c r="P93" s="31" t="s">
        <v>36</v>
      </c>
      <c r="Q93" s="31" t="s">
        <v>358</v>
      </c>
      <c r="R93" s="32" t="s">
        <v>553</v>
      </c>
      <c r="S93" s="32" t="s">
        <v>22</v>
      </c>
      <c r="T93" s="32" t="s">
        <v>556</v>
      </c>
      <c r="U93" s="32" t="s">
        <v>560</v>
      </c>
      <c r="V93" s="48" t="s">
        <v>32</v>
      </c>
      <c r="W93" s="12" t="s">
        <v>443</v>
      </c>
      <c r="X93" s="13" t="s">
        <v>30</v>
      </c>
      <c r="Y93" s="30" t="s">
        <v>369</v>
      </c>
      <c r="Z93" s="160"/>
      <c r="AA93" s="12" t="s">
        <v>172</v>
      </c>
    </row>
    <row r="94" spans="1:36" ht="67.5" x14ac:dyDescent="0.25">
      <c r="A94" s="13" t="s">
        <v>411</v>
      </c>
      <c r="B94" s="12" t="s">
        <v>120</v>
      </c>
      <c r="C94" s="13" t="s">
        <v>413</v>
      </c>
      <c r="D94" s="12" t="s">
        <v>705</v>
      </c>
      <c r="E94" s="13" t="s">
        <v>412</v>
      </c>
      <c r="F94" s="160"/>
      <c r="G94" s="12" t="s">
        <v>28</v>
      </c>
      <c r="H94" s="160"/>
      <c r="I94" s="14" t="s">
        <v>264</v>
      </c>
      <c r="J94" s="30">
        <f>6000*11</f>
        <v>66000</v>
      </c>
      <c r="K94" s="30" t="s">
        <v>422</v>
      </c>
      <c r="L94" s="30">
        <f>6000*2</f>
        <v>12000</v>
      </c>
      <c r="M94" s="30">
        <f t="shared" ref="M94:O95" si="2">6000*3</f>
        <v>18000</v>
      </c>
      <c r="N94" s="30">
        <f t="shared" si="2"/>
        <v>18000</v>
      </c>
      <c r="O94" s="30">
        <f t="shared" si="2"/>
        <v>18000</v>
      </c>
      <c r="P94" s="31" t="s">
        <v>36</v>
      </c>
      <c r="Q94" s="31" t="s">
        <v>358</v>
      </c>
      <c r="R94" s="32" t="s">
        <v>553</v>
      </c>
      <c r="S94" s="32" t="s">
        <v>23</v>
      </c>
      <c r="T94" s="32" t="s">
        <v>459</v>
      </c>
      <c r="U94" s="32" t="s">
        <v>561</v>
      </c>
      <c r="V94" s="48" t="s">
        <v>32</v>
      </c>
      <c r="W94" s="12" t="s">
        <v>443</v>
      </c>
      <c r="X94" s="13" t="s">
        <v>30</v>
      </c>
      <c r="Y94" s="30" t="s">
        <v>369</v>
      </c>
      <c r="Z94" s="160"/>
      <c r="AA94" s="12" t="s">
        <v>172</v>
      </c>
    </row>
    <row r="95" spans="1:36" ht="67.5" x14ac:dyDescent="0.25">
      <c r="A95" s="13" t="s">
        <v>411</v>
      </c>
      <c r="B95" s="12" t="s">
        <v>120</v>
      </c>
      <c r="C95" s="13" t="s">
        <v>413</v>
      </c>
      <c r="D95" s="12" t="s">
        <v>705</v>
      </c>
      <c r="E95" s="13" t="s">
        <v>412</v>
      </c>
      <c r="F95" s="160"/>
      <c r="G95" s="12" t="s">
        <v>28</v>
      </c>
      <c r="H95" s="160"/>
      <c r="I95" s="14" t="s">
        <v>265</v>
      </c>
      <c r="J95" s="30">
        <f>6000*11</f>
        <v>66000</v>
      </c>
      <c r="K95" s="30" t="s">
        <v>423</v>
      </c>
      <c r="L95" s="30">
        <f>6000*2</f>
        <v>12000</v>
      </c>
      <c r="M95" s="30">
        <f t="shared" si="2"/>
        <v>18000</v>
      </c>
      <c r="N95" s="30">
        <f t="shared" si="2"/>
        <v>18000</v>
      </c>
      <c r="O95" s="30">
        <f t="shared" si="2"/>
        <v>18000</v>
      </c>
      <c r="P95" s="31" t="s">
        <v>36</v>
      </c>
      <c r="Q95" s="31" t="s">
        <v>358</v>
      </c>
      <c r="R95" s="32" t="s">
        <v>553</v>
      </c>
      <c r="S95" s="32" t="s">
        <v>23</v>
      </c>
      <c r="T95" s="32" t="s">
        <v>459</v>
      </c>
      <c r="U95" s="32" t="s">
        <v>561</v>
      </c>
      <c r="V95" s="48" t="s">
        <v>32</v>
      </c>
      <c r="W95" s="12" t="s">
        <v>443</v>
      </c>
      <c r="X95" s="13" t="s">
        <v>30</v>
      </c>
      <c r="Y95" s="30" t="s">
        <v>369</v>
      </c>
      <c r="Z95" s="160"/>
      <c r="AA95" s="12" t="s">
        <v>172</v>
      </c>
    </row>
    <row r="96" spans="1:36" ht="67.5" x14ac:dyDescent="0.25">
      <c r="A96" s="13" t="s">
        <v>411</v>
      </c>
      <c r="B96" s="12" t="s">
        <v>120</v>
      </c>
      <c r="C96" s="13" t="s">
        <v>415</v>
      </c>
      <c r="D96" s="12" t="s">
        <v>705</v>
      </c>
      <c r="E96" s="13" t="s">
        <v>416</v>
      </c>
      <c r="F96" s="71">
        <v>108487778.26000001</v>
      </c>
      <c r="G96" s="12" t="s">
        <v>28</v>
      </c>
      <c r="H96" s="71">
        <v>108487778.26000001</v>
      </c>
      <c r="I96" s="14" t="s">
        <v>641</v>
      </c>
      <c r="J96" s="30">
        <v>100</v>
      </c>
      <c r="K96" s="30" t="s">
        <v>42</v>
      </c>
      <c r="L96" s="69">
        <v>0.25</v>
      </c>
      <c r="M96" s="69">
        <v>0.25</v>
      </c>
      <c r="N96" s="69">
        <v>0.25</v>
      </c>
      <c r="O96" s="69">
        <v>0.25</v>
      </c>
      <c r="P96" s="31" t="s">
        <v>36</v>
      </c>
      <c r="Q96" s="31" t="s">
        <v>417</v>
      </c>
      <c r="R96" s="32" t="s">
        <v>553</v>
      </c>
      <c r="S96" s="32" t="s">
        <v>23</v>
      </c>
      <c r="T96" s="32" t="s">
        <v>403</v>
      </c>
      <c r="U96" s="32" t="s">
        <v>555</v>
      </c>
      <c r="V96" s="49" t="s">
        <v>38</v>
      </c>
      <c r="W96" s="12" t="s">
        <v>443</v>
      </c>
      <c r="X96" s="13" t="s">
        <v>30</v>
      </c>
      <c r="Y96" s="30" t="s">
        <v>372</v>
      </c>
      <c r="Z96" s="74">
        <v>108487778.26000001</v>
      </c>
      <c r="AA96" s="12" t="s">
        <v>172</v>
      </c>
    </row>
    <row r="97" spans="1:36" ht="67.5" x14ac:dyDescent="0.25">
      <c r="A97" s="13" t="s">
        <v>411</v>
      </c>
      <c r="B97" s="12" t="s">
        <v>120</v>
      </c>
      <c r="C97" s="13" t="s">
        <v>415</v>
      </c>
      <c r="D97" s="12" t="s">
        <v>705</v>
      </c>
      <c r="E97" s="13" t="s">
        <v>416</v>
      </c>
      <c r="F97" s="70">
        <v>6162500</v>
      </c>
      <c r="G97" s="12" t="s">
        <v>28</v>
      </c>
      <c r="H97" s="70">
        <v>6162500</v>
      </c>
      <c r="I97" s="14" t="s">
        <v>640</v>
      </c>
      <c r="J97" s="30">
        <v>100</v>
      </c>
      <c r="K97" s="30" t="s">
        <v>42</v>
      </c>
      <c r="L97" s="69">
        <v>0.25</v>
      </c>
      <c r="M97" s="69">
        <v>0.25</v>
      </c>
      <c r="N97" s="69">
        <v>0.25</v>
      </c>
      <c r="O97" s="69">
        <v>0.25</v>
      </c>
      <c r="P97" s="31" t="s">
        <v>36</v>
      </c>
      <c r="Q97" s="31" t="s">
        <v>417</v>
      </c>
      <c r="R97" s="32" t="s">
        <v>553</v>
      </c>
      <c r="S97" s="62" t="s">
        <v>23</v>
      </c>
      <c r="T97" s="32" t="s">
        <v>403</v>
      </c>
      <c r="U97" s="32" t="s">
        <v>555</v>
      </c>
      <c r="V97" s="49" t="s">
        <v>615</v>
      </c>
      <c r="W97" s="12" t="s">
        <v>443</v>
      </c>
      <c r="X97" s="13" t="s">
        <v>30</v>
      </c>
      <c r="Y97" s="30" t="s">
        <v>372</v>
      </c>
      <c r="Z97" s="73">
        <v>6162500</v>
      </c>
      <c r="AA97" s="12" t="s">
        <v>172</v>
      </c>
    </row>
    <row r="98" spans="1:36" ht="67.5" x14ac:dyDescent="0.25">
      <c r="A98" s="13" t="s">
        <v>411</v>
      </c>
      <c r="B98" s="12" t="s">
        <v>120</v>
      </c>
      <c r="C98" s="13" t="s">
        <v>413</v>
      </c>
      <c r="D98" s="12" t="s">
        <v>705</v>
      </c>
      <c r="E98" s="13" t="s">
        <v>412</v>
      </c>
      <c r="F98" s="64">
        <v>30000000</v>
      </c>
      <c r="G98" s="12" t="s">
        <v>28</v>
      </c>
      <c r="H98" s="64">
        <v>30000000</v>
      </c>
      <c r="I98" s="14" t="s">
        <v>162</v>
      </c>
      <c r="J98" s="30">
        <v>1000</v>
      </c>
      <c r="K98" s="30" t="s">
        <v>423</v>
      </c>
      <c r="L98" s="30">
        <v>0</v>
      </c>
      <c r="M98" s="30">
        <v>300</v>
      </c>
      <c r="N98" s="30">
        <v>400</v>
      </c>
      <c r="O98" s="30">
        <v>300</v>
      </c>
      <c r="P98" s="31" t="s">
        <v>117</v>
      </c>
      <c r="Q98" s="31" t="s">
        <v>418</v>
      </c>
      <c r="R98" s="32" t="s">
        <v>553</v>
      </c>
      <c r="S98" s="62" t="s">
        <v>141</v>
      </c>
      <c r="T98" s="32" t="s">
        <v>105</v>
      </c>
      <c r="U98" s="30" t="s">
        <v>170</v>
      </c>
      <c r="V98" s="49" t="s">
        <v>168</v>
      </c>
      <c r="W98" s="12" t="s">
        <v>443</v>
      </c>
      <c r="X98" s="13" t="s">
        <v>30</v>
      </c>
      <c r="Y98" s="30" t="s">
        <v>420</v>
      </c>
      <c r="Z98" s="64">
        <v>30000000</v>
      </c>
      <c r="AA98" s="12" t="s">
        <v>172</v>
      </c>
      <c r="AH98" t="s">
        <v>36</v>
      </c>
      <c r="AI98" t="s">
        <v>119</v>
      </c>
      <c r="AJ98" t="s">
        <v>128</v>
      </c>
    </row>
    <row r="99" spans="1:36" ht="67.5" x14ac:dyDescent="0.25">
      <c r="A99" s="13" t="s">
        <v>411</v>
      </c>
      <c r="B99" s="12" t="s">
        <v>120</v>
      </c>
      <c r="C99" s="13" t="s">
        <v>413</v>
      </c>
      <c r="D99" s="12" t="s">
        <v>705</v>
      </c>
      <c r="E99" s="13" t="s">
        <v>412</v>
      </c>
      <c r="F99" s="64">
        <v>9000000</v>
      </c>
      <c r="G99" s="12" t="s">
        <v>28</v>
      </c>
      <c r="H99" s="64">
        <v>9000000</v>
      </c>
      <c r="I99" s="14" t="s">
        <v>163</v>
      </c>
      <c r="J99" s="30">
        <v>50</v>
      </c>
      <c r="K99" s="30" t="s">
        <v>424</v>
      </c>
      <c r="L99" s="30">
        <v>0</v>
      </c>
      <c r="M99" s="30">
        <v>50</v>
      </c>
      <c r="N99" s="30">
        <v>0</v>
      </c>
      <c r="O99" s="30">
        <v>0</v>
      </c>
      <c r="P99" s="31" t="s">
        <v>117</v>
      </c>
      <c r="Q99" s="31" t="s">
        <v>360</v>
      </c>
      <c r="R99" s="32" t="s">
        <v>553</v>
      </c>
      <c r="S99" s="62" t="s">
        <v>21</v>
      </c>
      <c r="T99" s="32" t="s">
        <v>171</v>
      </c>
      <c r="U99" s="30" t="s">
        <v>109</v>
      </c>
      <c r="V99" s="49" t="s">
        <v>168</v>
      </c>
      <c r="W99" s="12" t="s">
        <v>443</v>
      </c>
      <c r="X99" s="13" t="s">
        <v>30</v>
      </c>
      <c r="Y99" s="30" t="s">
        <v>420</v>
      </c>
      <c r="Z99" s="64">
        <v>9000000</v>
      </c>
      <c r="AA99" s="12" t="s">
        <v>172</v>
      </c>
      <c r="AI99" t="s">
        <v>120</v>
      </c>
      <c r="AJ99" t="s">
        <v>84</v>
      </c>
    </row>
    <row r="100" spans="1:36" ht="67.5" x14ac:dyDescent="0.25">
      <c r="A100" s="13" t="s">
        <v>411</v>
      </c>
      <c r="B100" s="12" t="s">
        <v>120</v>
      </c>
      <c r="C100" s="13" t="s">
        <v>413</v>
      </c>
      <c r="D100" s="12" t="s">
        <v>705</v>
      </c>
      <c r="E100" s="13" t="s">
        <v>412</v>
      </c>
      <c r="F100" s="64">
        <v>11000000</v>
      </c>
      <c r="G100" s="12" t="s">
        <v>28</v>
      </c>
      <c r="H100" s="64">
        <v>11000000</v>
      </c>
      <c r="I100" s="14" t="s">
        <v>164</v>
      </c>
      <c r="J100" s="30">
        <v>1</v>
      </c>
      <c r="K100" s="30" t="s">
        <v>407</v>
      </c>
      <c r="L100" s="30">
        <v>0</v>
      </c>
      <c r="M100" s="30">
        <v>0</v>
      </c>
      <c r="N100" s="30">
        <v>0</v>
      </c>
      <c r="O100" s="30">
        <v>1</v>
      </c>
      <c r="P100" s="31" t="s">
        <v>117</v>
      </c>
      <c r="Q100" s="30" t="s">
        <v>361</v>
      </c>
      <c r="R100" s="32" t="s">
        <v>553</v>
      </c>
      <c r="S100" s="62" t="s">
        <v>22</v>
      </c>
      <c r="T100" s="32" t="s">
        <v>105</v>
      </c>
      <c r="U100" s="31" t="s">
        <v>116</v>
      </c>
      <c r="V100" s="49" t="s">
        <v>168</v>
      </c>
      <c r="W100" s="12" t="s">
        <v>443</v>
      </c>
      <c r="X100" s="13" t="s">
        <v>30</v>
      </c>
      <c r="Y100" s="30" t="s">
        <v>420</v>
      </c>
      <c r="Z100" s="64">
        <v>11000000</v>
      </c>
      <c r="AA100" s="12" t="s">
        <v>172</v>
      </c>
      <c r="AI100" t="s">
        <v>121</v>
      </c>
      <c r="AJ100" t="s">
        <v>129</v>
      </c>
    </row>
    <row r="101" spans="1:36" ht="67.5" x14ac:dyDescent="0.25">
      <c r="A101" s="13" t="s">
        <v>411</v>
      </c>
      <c r="B101" s="12" t="s">
        <v>120</v>
      </c>
      <c r="C101" s="13" t="s">
        <v>413</v>
      </c>
      <c r="D101" s="12" t="s">
        <v>705</v>
      </c>
      <c r="E101" s="13" t="s">
        <v>412</v>
      </c>
      <c r="F101" s="64">
        <v>60000000</v>
      </c>
      <c r="G101" s="12" t="s">
        <v>28</v>
      </c>
      <c r="H101" s="64">
        <v>60000000</v>
      </c>
      <c r="I101" s="14" t="s">
        <v>165</v>
      </c>
      <c r="J101" s="30">
        <v>60</v>
      </c>
      <c r="K101" s="30" t="s">
        <v>56</v>
      </c>
      <c r="L101" s="30">
        <v>0</v>
      </c>
      <c r="M101" s="30">
        <v>60</v>
      </c>
      <c r="N101" s="30">
        <v>0</v>
      </c>
      <c r="O101" s="30">
        <v>0</v>
      </c>
      <c r="P101" s="31" t="s">
        <v>118</v>
      </c>
      <c r="Q101" s="31" t="s">
        <v>360</v>
      </c>
      <c r="R101" s="32" t="s">
        <v>557</v>
      </c>
      <c r="S101" s="62" t="s">
        <v>22</v>
      </c>
      <c r="T101" s="32" t="s">
        <v>107</v>
      </c>
      <c r="U101" s="31" t="s">
        <v>562</v>
      </c>
      <c r="V101" s="49" t="s">
        <v>169</v>
      </c>
      <c r="W101" s="12" t="s">
        <v>443</v>
      </c>
      <c r="X101" s="13" t="s">
        <v>30</v>
      </c>
      <c r="Y101" s="30" t="s">
        <v>419</v>
      </c>
      <c r="Z101" s="68">
        <v>60000000</v>
      </c>
      <c r="AA101" s="12" t="s">
        <v>172</v>
      </c>
      <c r="AI101" t="s">
        <v>122</v>
      </c>
      <c r="AJ101" t="s">
        <v>130</v>
      </c>
    </row>
    <row r="102" spans="1:36" ht="67.5" x14ac:dyDescent="0.25">
      <c r="A102" s="13" t="s">
        <v>411</v>
      </c>
      <c r="B102" s="12" t="s">
        <v>120</v>
      </c>
      <c r="C102" s="13" t="s">
        <v>413</v>
      </c>
      <c r="D102" s="12" t="s">
        <v>705</v>
      </c>
      <c r="E102" s="13" t="s">
        <v>412</v>
      </c>
      <c r="F102" s="64">
        <v>20000000</v>
      </c>
      <c r="G102" s="12" t="s">
        <v>28</v>
      </c>
      <c r="H102" s="64">
        <v>20000000</v>
      </c>
      <c r="I102" s="14" t="s">
        <v>166</v>
      </c>
      <c r="J102" s="30">
        <v>60</v>
      </c>
      <c r="K102" s="30" t="s">
        <v>56</v>
      </c>
      <c r="L102" s="30">
        <v>0</v>
      </c>
      <c r="M102" s="30">
        <v>60</v>
      </c>
      <c r="N102" s="30">
        <v>0</v>
      </c>
      <c r="O102" s="30">
        <v>0</v>
      </c>
      <c r="P102" s="31" t="s">
        <v>118</v>
      </c>
      <c r="Q102" s="31" t="s">
        <v>360</v>
      </c>
      <c r="R102" s="32" t="s">
        <v>553</v>
      </c>
      <c r="S102" s="62" t="s">
        <v>22</v>
      </c>
      <c r="T102" s="32" t="s">
        <v>107</v>
      </c>
      <c r="U102" s="31" t="s">
        <v>562</v>
      </c>
      <c r="V102" s="49" t="s">
        <v>169</v>
      </c>
      <c r="W102" s="12" t="s">
        <v>443</v>
      </c>
      <c r="X102" s="13" t="s">
        <v>30</v>
      </c>
      <c r="Y102" s="30" t="s">
        <v>419</v>
      </c>
      <c r="Z102" s="68">
        <v>20000000</v>
      </c>
      <c r="AA102" s="12" t="s">
        <v>172</v>
      </c>
      <c r="AI102" t="s">
        <v>123</v>
      </c>
      <c r="AJ102" t="s">
        <v>131</v>
      </c>
    </row>
    <row r="103" spans="1:36" ht="67.5" x14ac:dyDescent="0.25">
      <c r="A103" s="13" t="s">
        <v>411</v>
      </c>
      <c r="B103" s="12" t="s">
        <v>120</v>
      </c>
      <c r="C103" s="13" t="s">
        <v>413</v>
      </c>
      <c r="D103" s="12" t="s">
        <v>705</v>
      </c>
      <c r="E103" s="13" t="s">
        <v>412</v>
      </c>
      <c r="F103" s="64">
        <v>11000000</v>
      </c>
      <c r="G103" s="12" t="s">
        <v>28</v>
      </c>
      <c r="H103" s="64">
        <v>11000000</v>
      </c>
      <c r="I103" s="14" t="s">
        <v>167</v>
      </c>
      <c r="J103" s="30">
        <v>1</v>
      </c>
      <c r="K103" s="30" t="s">
        <v>407</v>
      </c>
      <c r="L103" s="30">
        <v>0</v>
      </c>
      <c r="M103" s="30">
        <v>0</v>
      </c>
      <c r="N103" s="30">
        <v>0</v>
      </c>
      <c r="O103" s="30">
        <v>1</v>
      </c>
      <c r="P103" s="31" t="s">
        <v>118</v>
      </c>
      <c r="Q103" s="30" t="s">
        <v>361</v>
      </c>
      <c r="R103" s="32" t="s">
        <v>553</v>
      </c>
      <c r="S103" s="62" t="s">
        <v>22</v>
      </c>
      <c r="T103" s="32" t="s">
        <v>105</v>
      </c>
      <c r="U103" s="31" t="s">
        <v>116</v>
      </c>
      <c r="V103" s="49" t="s">
        <v>169</v>
      </c>
      <c r="W103" s="12" t="s">
        <v>443</v>
      </c>
      <c r="X103" s="13" t="s">
        <v>30</v>
      </c>
      <c r="Y103" s="30" t="s">
        <v>419</v>
      </c>
      <c r="Z103" s="68">
        <v>11000000</v>
      </c>
      <c r="AA103" s="12" t="s">
        <v>172</v>
      </c>
      <c r="AI103" t="s">
        <v>124</v>
      </c>
    </row>
    <row r="104" spans="1:36" ht="67.5" x14ac:dyDescent="0.25">
      <c r="A104" s="13" t="s">
        <v>411</v>
      </c>
      <c r="B104" s="12" t="s">
        <v>120</v>
      </c>
      <c r="C104" s="13" t="s">
        <v>413</v>
      </c>
      <c r="D104" s="12" t="s">
        <v>705</v>
      </c>
      <c r="E104" s="13" t="s">
        <v>412</v>
      </c>
      <c r="F104" s="64">
        <v>12000000</v>
      </c>
      <c r="G104" s="12"/>
      <c r="H104" s="64">
        <v>12000000</v>
      </c>
      <c r="I104" s="14" t="s">
        <v>296</v>
      </c>
      <c r="J104" s="30">
        <v>1</v>
      </c>
      <c r="K104" s="30" t="s">
        <v>405</v>
      </c>
      <c r="L104" s="30">
        <v>0</v>
      </c>
      <c r="M104" s="30">
        <v>0</v>
      </c>
      <c r="N104" s="30">
        <v>0</v>
      </c>
      <c r="O104" s="30">
        <v>1</v>
      </c>
      <c r="P104" s="31" t="s">
        <v>118</v>
      </c>
      <c r="Q104" s="31" t="s">
        <v>360</v>
      </c>
      <c r="R104" s="32" t="s">
        <v>563</v>
      </c>
      <c r="S104" s="62" t="s">
        <v>22</v>
      </c>
      <c r="T104" s="32" t="s">
        <v>105</v>
      </c>
      <c r="U104" s="31" t="s">
        <v>116</v>
      </c>
      <c r="V104" s="49" t="s">
        <v>297</v>
      </c>
      <c r="W104" s="12" t="s">
        <v>443</v>
      </c>
      <c r="X104" s="13" t="s">
        <v>30</v>
      </c>
      <c r="Y104" s="30" t="s">
        <v>419</v>
      </c>
      <c r="Z104" s="64">
        <v>12000000</v>
      </c>
      <c r="AA104" s="12" t="s">
        <v>172</v>
      </c>
    </row>
    <row r="105" spans="1:36" ht="56.25" x14ac:dyDescent="0.25">
      <c r="A105" s="16" t="s">
        <v>386</v>
      </c>
      <c r="B105" s="15" t="s">
        <v>121</v>
      </c>
      <c r="C105" s="16" t="s">
        <v>433</v>
      </c>
      <c r="D105" s="15" t="s">
        <v>705</v>
      </c>
      <c r="E105" s="16" t="s">
        <v>432</v>
      </c>
      <c r="F105" s="176">
        <v>188400000</v>
      </c>
      <c r="G105" s="15" t="s">
        <v>442</v>
      </c>
      <c r="H105" s="176">
        <v>188400000</v>
      </c>
      <c r="I105" s="15" t="s">
        <v>425</v>
      </c>
      <c r="J105" s="33">
        <v>100</v>
      </c>
      <c r="K105" s="33" t="s">
        <v>42</v>
      </c>
      <c r="L105" s="33">
        <v>100</v>
      </c>
      <c r="M105" s="33">
        <v>100</v>
      </c>
      <c r="N105" s="33">
        <v>100</v>
      </c>
      <c r="O105" s="33">
        <v>100</v>
      </c>
      <c r="P105" s="34" t="s">
        <v>36</v>
      </c>
      <c r="Q105" s="34" t="s">
        <v>358</v>
      </c>
      <c r="R105" s="34" t="s">
        <v>553</v>
      </c>
      <c r="S105" s="34" t="s">
        <v>23</v>
      </c>
      <c r="T105" s="34" t="s">
        <v>558</v>
      </c>
      <c r="U105" s="34" t="s">
        <v>564</v>
      </c>
      <c r="V105" s="50" t="s">
        <v>552</v>
      </c>
      <c r="W105" s="15" t="s">
        <v>442</v>
      </c>
      <c r="X105" s="16" t="s">
        <v>383</v>
      </c>
      <c r="Y105" s="33" t="s">
        <v>369</v>
      </c>
      <c r="Z105" s="176">
        <v>188400000</v>
      </c>
      <c r="AA105" s="15" t="s">
        <v>272</v>
      </c>
    </row>
    <row r="106" spans="1:36" ht="56.25" x14ac:dyDescent="0.25">
      <c r="A106" s="16" t="s">
        <v>386</v>
      </c>
      <c r="B106" s="15" t="s">
        <v>121</v>
      </c>
      <c r="C106" s="16" t="s">
        <v>427</v>
      </c>
      <c r="D106" s="15" t="s">
        <v>705</v>
      </c>
      <c r="E106" s="16" t="s">
        <v>426</v>
      </c>
      <c r="F106" s="176"/>
      <c r="G106" s="15" t="s">
        <v>442</v>
      </c>
      <c r="H106" s="176"/>
      <c r="I106" s="15" t="s">
        <v>266</v>
      </c>
      <c r="J106" s="33">
        <v>100</v>
      </c>
      <c r="K106" s="33" t="s">
        <v>42</v>
      </c>
      <c r="L106" s="33">
        <v>100</v>
      </c>
      <c r="M106" s="33">
        <v>100</v>
      </c>
      <c r="N106" s="33">
        <v>100</v>
      </c>
      <c r="O106" s="33">
        <v>100</v>
      </c>
      <c r="P106" s="34" t="s">
        <v>36</v>
      </c>
      <c r="Q106" s="34" t="s">
        <v>358</v>
      </c>
      <c r="R106" s="34" t="s">
        <v>553</v>
      </c>
      <c r="S106" s="34" t="s">
        <v>23</v>
      </c>
      <c r="T106" s="34" t="s">
        <v>558</v>
      </c>
      <c r="U106" s="34" t="s">
        <v>565</v>
      </c>
      <c r="V106" s="50" t="s">
        <v>552</v>
      </c>
      <c r="W106" s="15" t="s">
        <v>442</v>
      </c>
      <c r="X106" s="16" t="s">
        <v>383</v>
      </c>
      <c r="Y106" s="33" t="s">
        <v>369</v>
      </c>
      <c r="Z106" s="176"/>
      <c r="AA106" s="15" t="s">
        <v>272</v>
      </c>
    </row>
    <row r="107" spans="1:36" ht="56.25" x14ac:dyDescent="0.25">
      <c r="A107" s="16" t="s">
        <v>386</v>
      </c>
      <c r="B107" s="15" t="s">
        <v>121</v>
      </c>
      <c r="C107" s="16" t="s">
        <v>427</v>
      </c>
      <c r="D107" s="15" t="s">
        <v>705</v>
      </c>
      <c r="E107" s="16" t="s">
        <v>426</v>
      </c>
      <c r="F107" s="176"/>
      <c r="G107" s="15" t="s">
        <v>442</v>
      </c>
      <c r="H107" s="176"/>
      <c r="I107" s="15" t="s">
        <v>273</v>
      </c>
      <c r="J107" s="33">
        <v>100</v>
      </c>
      <c r="K107" s="33" t="s">
        <v>42</v>
      </c>
      <c r="L107" s="33">
        <v>100</v>
      </c>
      <c r="M107" s="33">
        <v>100</v>
      </c>
      <c r="N107" s="33">
        <v>100</v>
      </c>
      <c r="O107" s="33">
        <v>100</v>
      </c>
      <c r="P107" s="34" t="s">
        <v>36</v>
      </c>
      <c r="Q107" s="34" t="s">
        <v>358</v>
      </c>
      <c r="R107" s="34" t="s">
        <v>553</v>
      </c>
      <c r="S107" s="35" t="s">
        <v>22</v>
      </c>
      <c r="T107" s="35" t="s">
        <v>556</v>
      </c>
      <c r="U107" s="34" t="s">
        <v>565</v>
      </c>
      <c r="V107" s="50" t="s">
        <v>552</v>
      </c>
      <c r="W107" s="15" t="s">
        <v>442</v>
      </c>
      <c r="X107" s="16" t="s">
        <v>383</v>
      </c>
      <c r="Y107" s="33" t="s">
        <v>369</v>
      </c>
      <c r="Z107" s="176"/>
      <c r="AA107" s="15" t="s">
        <v>272</v>
      </c>
    </row>
    <row r="108" spans="1:36" ht="45" x14ac:dyDescent="0.25">
      <c r="A108" s="16" t="s">
        <v>386</v>
      </c>
      <c r="B108" s="15" t="s">
        <v>121</v>
      </c>
      <c r="C108" s="16" t="s">
        <v>427</v>
      </c>
      <c r="D108" s="15" t="s">
        <v>705</v>
      </c>
      <c r="E108" s="16" t="s">
        <v>426</v>
      </c>
      <c r="F108" s="176"/>
      <c r="G108" s="15" t="s">
        <v>442</v>
      </c>
      <c r="H108" s="176"/>
      <c r="I108" s="15" t="s">
        <v>267</v>
      </c>
      <c r="J108" s="33">
        <v>1</v>
      </c>
      <c r="K108" s="33" t="s">
        <v>43</v>
      </c>
      <c r="L108" s="33">
        <v>0</v>
      </c>
      <c r="M108" s="33">
        <v>0</v>
      </c>
      <c r="N108" s="33">
        <v>0</v>
      </c>
      <c r="O108" s="33">
        <v>1</v>
      </c>
      <c r="P108" s="34" t="s">
        <v>36</v>
      </c>
      <c r="Q108" s="34" t="s">
        <v>354</v>
      </c>
      <c r="R108" s="34" t="s">
        <v>553</v>
      </c>
      <c r="S108" s="34" t="s">
        <v>23</v>
      </c>
      <c r="T108" s="34" t="s">
        <v>558</v>
      </c>
      <c r="U108" s="34" t="s">
        <v>559</v>
      </c>
      <c r="V108" s="50" t="s">
        <v>552</v>
      </c>
      <c r="W108" s="15" t="s">
        <v>442</v>
      </c>
      <c r="X108" s="16" t="s">
        <v>383</v>
      </c>
      <c r="Y108" s="33" t="s">
        <v>369</v>
      </c>
      <c r="Z108" s="176"/>
      <c r="AA108" s="15" t="s">
        <v>272</v>
      </c>
    </row>
    <row r="109" spans="1:36" ht="56.25" x14ac:dyDescent="0.25">
      <c r="A109" s="16" t="s">
        <v>386</v>
      </c>
      <c r="B109" s="15" t="s">
        <v>121</v>
      </c>
      <c r="C109" s="16" t="s">
        <v>427</v>
      </c>
      <c r="D109" s="15" t="s">
        <v>705</v>
      </c>
      <c r="E109" s="16" t="s">
        <v>426</v>
      </c>
      <c r="F109" s="176"/>
      <c r="G109" s="15" t="s">
        <v>442</v>
      </c>
      <c r="H109" s="176"/>
      <c r="I109" s="15" t="s">
        <v>268</v>
      </c>
      <c r="J109" s="33">
        <v>100</v>
      </c>
      <c r="K109" s="33" t="s">
        <v>42</v>
      </c>
      <c r="L109" s="33">
        <v>100</v>
      </c>
      <c r="M109" s="33">
        <v>100</v>
      </c>
      <c r="N109" s="33">
        <v>100</v>
      </c>
      <c r="O109" s="33">
        <v>100</v>
      </c>
      <c r="P109" s="34" t="s">
        <v>36</v>
      </c>
      <c r="Q109" s="34" t="s">
        <v>358</v>
      </c>
      <c r="R109" s="34" t="s">
        <v>566</v>
      </c>
      <c r="S109" s="34" t="s">
        <v>23</v>
      </c>
      <c r="T109" s="35" t="s">
        <v>403</v>
      </c>
      <c r="U109" s="34" t="s">
        <v>567</v>
      </c>
      <c r="V109" s="50" t="s">
        <v>552</v>
      </c>
      <c r="W109" s="15" t="s">
        <v>442</v>
      </c>
      <c r="X109" s="16" t="s">
        <v>383</v>
      </c>
      <c r="Y109" s="33" t="s">
        <v>369</v>
      </c>
      <c r="Z109" s="176"/>
      <c r="AA109" s="15" t="s">
        <v>272</v>
      </c>
    </row>
    <row r="110" spans="1:36" ht="56.25" x14ac:dyDescent="0.25">
      <c r="A110" s="16" t="s">
        <v>386</v>
      </c>
      <c r="B110" s="15" t="s">
        <v>121</v>
      </c>
      <c r="C110" s="16" t="s">
        <v>427</v>
      </c>
      <c r="D110" s="15" t="s">
        <v>705</v>
      </c>
      <c r="E110" s="16" t="s">
        <v>426</v>
      </c>
      <c r="F110" s="176"/>
      <c r="G110" s="15" t="s">
        <v>442</v>
      </c>
      <c r="H110" s="176"/>
      <c r="I110" s="15" t="s">
        <v>269</v>
      </c>
      <c r="J110" s="33">
        <v>100</v>
      </c>
      <c r="K110" s="33" t="s">
        <v>42</v>
      </c>
      <c r="L110" s="33">
        <v>100</v>
      </c>
      <c r="M110" s="33">
        <v>100</v>
      </c>
      <c r="N110" s="33">
        <v>100</v>
      </c>
      <c r="O110" s="33">
        <v>100</v>
      </c>
      <c r="P110" s="34" t="s">
        <v>36</v>
      </c>
      <c r="Q110" s="34" t="s">
        <v>358</v>
      </c>
      <c r="R110" s="34" t="s">
        <v>553</v>
      </c>
      <c r="S110" s="34" t="s">
        <v>23</v>
      </c>
      <c r="T110" s="35" t="s">
        <v>403</v>
      </c>
      <c r="U110" s="34" t="s">
        <v>564</v>
      </c>
      <c r="V110" s="50" t="s">
        <v>552</v>
      </c>
      <c r="W110" s="15" t="s">
        <v>442</v>
      </c>
      <c r="X110" s="16" t="s">
        <v>383</v>
      </c>
      <c r="Y110" s="33" t="s">
        <v>369</v>
      </c>
      <c r="Z110" s="176"/>
      <c r="AA110" s="15" t="s">
        <v>272</v>
      </c>
    </row>
    <row r="111" spans="1:36" ht="56.25" x14ac:dyDescent="0.25">
      <c r="A111" s="16" t="s">
        <v>386</v>
      </c>
      <c r="B111" s="15" t="s">
        <v>121</v>
      </c>
      <c r="C111" s="16" t="s">
        <v>427</v>
      </c>
      <c r="D111" s="15" t="s">
        <v>705</v>
      </c>
      <c r="E111" s="16" t="s">
        <v>426</v>
      </c>
      <c r="F111" s="176"/>
      <c r="G111" s="15" t="s">
        <v>442</v>
      </c>
      <c r="H111" s="176"/>
      <c r="I111" s="15" t="s">
        <v>274</v>
      </c>
      <c r="J111" s="33">
        <v>100</v>
      </c>
      <c r="K111" s="33" t="s">
        <v>42</v>
      </c>
      <c r="L111" s="33">
        <v>100</v>
      </c>
      <c r="M111" s="33">
        <v>100</v>
      </c>
      <c r="N111" s="33">
        <v>100</v>
      </c>
      <c r="O111" s="33">
        <v>100</v>
      </c>
      <c r="P111" s="34" t="s">
        <v>36</v>
      </c>
      <c r="Q111" s="34" t="s">
        <v>358</v>
      </c>
      <c r="R111" s="34" t="s">
        <v>553</v>
      </c>
      <c r="S111" s="34" t="s">
        <v>23</v>
      </c>
      <c r="T111" s="35" t="s">
        <v>403</v>
      </c>
      <c r="U111" s="34" t="s">
        <v>564</v>
      </c>
      <c r="V111" s="50" t="s">
        <v>552</v>
      </c>
      <c r="W111" s="15" t="s">
        <v>442</v>
      </c>
      <c r="X111" s="16" t="s">
        <v>383</v>
      </c>
      <c r="Y111" s="33" t="s">
        <v>369</v>
      </c>
      <c r="Z111" s="176"/>
      <c r="AA111" s="15" t="s">
        <v>272</v>
      </c>
    </row>
    <row r="112" spans="1:36" ht="56.25" x14ac:dyDescent="0.25">
      <c r="A112" s="16" t="s">
        <v>386</v>
      </c>
      <c r="B112" s="15" t="s">
        <v>121</v>
      </c>
      <c r="C112" s="16" t="s">
        <v>429</v>
      </c>
      <c r="D112" s="15" t="s">
        <v>705</v>
      </c>
      <c r="E112" s="16" t="s">
        <v>428</v>
      </c>
      <c r="F112" s="176"/>
      <c r="G112" s="15" t="s">
        <v>442</v>
      </c>
      <c r="H112" s="176"/>
      <c r="I112" s="15" t="s">
        <v>275</v>
      </c>
      <c r="J112" s="33">
        <v>100</v>
      </c>
      <c r="K112" s="33" t="s">
        <v>42</v>
      </c>
      <c r="L112" s="33">
        <v>100</v>
      </c>
      <c r="M112" s="33">
        <v>100</v>
      </c>
      <c r="N112" s="33">
        <v>100</v>
      </c>
      <c r="O112" s="33">
        <v>100</v>
      </c>
      <c r="P112" s="34" t="s">
        <v>36</v>
      </c>
      <c r="Q112" s="34" t="s">
        <v>358</v>
      </c>
      <c r="R112" s="34" t="s">
        <v>553</v>
      </c>
      <c r="S112" s="34" t="s">
        <v>23</v>
      </c>
      <c r="T112" s="35" t="s">
        <v>558</v>
      </c>
      <c r="U112" s="34" t="s">
        <v>564</v>
      </c>
      <c r="V112" s="50" t="s">
        <v>552</v>
      </c>
      <c r="W112" s="15" t="s">
        <v>442</v>
      </c>
      <c r="X112" s="16" t="s">
        <v>383</v>
      </c>
      <c r="Y112" s="33" t="s">
        <v>369</v>
      </c>
      <c r="Z112" s="176"/>
      <c r="AA112" s="15" t="s">
        <v>272</v>
      </c>
    </row>
    <row r="113" spans="1:35" ht="56.25" x14ac:dyDescent="0.25">
      <c r="A113" s="16" t="s">
        <v>386</v>
      </c>
      <c r="B113" s="15" t="s">
        <v>121</v>
      </c>
      <c r="C113" s="16" t="s">
        <v>429</v>
      </c>
      <c r="D113" s="15" t="s">
        <v>705</v>
      </c>
      <c r="E113" s="16" t="s">
        <v>428</v>
      </c>
      <c r="F113" s="176"/>
      <c r="G113" s="15" t="s">
        <v>442</v>
      </c>
      <c r="H113" s="176"/>
      <c r="I113" s="15" t="s">
        <v>436</v>
      </c>
      <c r="J113" s="33">
        <v>100</v>
      </c>
      <c r="K113" s="33" t="s">
        <v>42</v>
      </c>
      <c r="L113" s="33">
        <v>100</v>
      </c>
      <c r="M113" s="33">
        <v>100</v>
      </c>
      <c r="N113" s="33">
        <v>100</v>
      </c>
      <c r="O113" s="33">
        <v>100</v>
      </c>
      <c r="P113" s="34" t="s">
        <v>36</v>
      </c>
      <c r="Q113" s="34" t="s">
        <v>358</v>
      </c>
      <c r="R113" s="34" t="s">
        <v>553</v>
      </c>
      <c r="S113" s="34" t="s">
        <v>23</v>
      </c>
      <c r="T113" s="35" t="s">
        <v>403</v>
      </c>
      <c r="U113" s="34" t="s">
        <v>564</v>
      </c>
      <c r="V113" s="50" t="s">
        <v>552</v>
      </c>
      <c r="W113" s="15" t="s">
        <v>442</v>
      </c>
      <c r="X113" s="16" t="s">
        <v>383</v>
      </c>
      <c r="Y113" s="33" t="s">
        <v>369</v>
      </c>
      <c r="Z113" s="176"/>
      <c r="AA113" s="15" t="s">
        <v>272</v>
      </c>
    </row>
    <row r="114" spans="1:35" ht="45" x14ac:dyDescent="0.25">
      <c r="A114" s="16" t="s">
        <v>386</v>
      </c>
      <c r="B114" s="15" t="s">
        <v>121</v>
      </c>
      <c r="C114" s="16" t="s">
        <v>431</v>
      </c>
      <c r="D114" s="15" t="s">
        <v>705</v>
      </c>
      <c r="E114" s="16" t="s">
        <v>430</v>
      </c>
      <c r="F114" s="176"/>
      <c r="G114" s="15" t="s">
        <v>442</v>
      </c>
      <c r="H114" s="176"/>
      <c r="I114" s="15" t="s">
        <v>437</v>
      </c>
      <c r="J114" s="33">
        <v>2</v>
      </c>
      <c r="K114" s="33" t="s">
        <v>88</v>
      </c>
      <c r="L114" s="33">
        <v>0</v>
      </c>
      <c r="M114" s="33">
        <v>1</v>
      </c>
      <c r="N114" s="33">
        <v>0</v>
      </c>
      <c r="O114" s="33">
        <v>1</v>
      </c>
      <c r="P114" s="34" t="s">
        <v>36</v>
      </c>
      <c r="Q114" s="34" t="s">
        <v>354</v>
      </c>
      <c r="R114" s="34" t="s">
        <v>553</v>
      </c>
      <c r="S114" s="34" t="s">
        <v>23</v>
      </c>
      <c r="T114" s="35" t="s">
        <v>558</v>
      </c>
      <c r="U114" s="34" t="s">
        <v>568</v>
      </c>
      <c r="V114" s="50" t="s">
        <v>552</v>
      </c>
      <c r="W114" s="15" t="s">
        <v>442</v>
      </c>
      <c r="X114" s="16" t="s">
        <v>383</v>
      </c>
      <c r="Y114" s="33" t="s">
        <v>369</v>
      </c>
      <c r="Z114" s="176"/>
      <c r="AA114" s="15" t="s">
        <v>272</v>
      </c>
    </row>
    <row r="115" spans="1:35" ht="45" x14ac:dyDescent="0.25">
      <c r="A115" s="16" t="s">
        <v>386</v>
      </c>
      <c r="B115" s="15" t="s">
        <v>121</v>
      </c>
      <c r="C115" s="16" t="s">
        <v>431</v>
      </c>
      <c r="D115" s="15" t="s">
        <v>705</v>
      </c>
      <c r="E115" s="16" t="s">
        <v>430</v>
      </c>
      <c r="F115" s="176"/>
      <c r="G115" s="15" t="s">
        <v>442</v>
      </c>
      <c r="H115" s="176"/>
      <c r="I115" s="15" t="s">
        <v>270</v>
      </c>
      <c r="J115" s="33">
        <v>11</v>
      </c>
      <c r="K115" s="33" t="s">
        <v>405</v>
      </c>
      <c r="L115" s="33">
        <v>2</v>
      </c>
      <c r="M115" s="33">
        <v>3</v>
      </c>
      <c r="N115" s="33">
        <v>3</v>
      </c>
      <c r="O115" s="33">
        <v>3</v>
      </c>
      <c r="P115" s="34" t="s">
        <v>36</v>
      </c>
      <c r="Q115" s="34" t="s">
        <v>354</v>
      </c>
      <c r="R115" s="34" t="s">
        <v>553</v>
      </c>
      <c r="S115" s="34" t="s">
        <v>23</v>
      </c>
      <c r="T115" s="35" t="s">
        <v>403</v>
      </c>
      <c r="U115" s="34" t="s">
        <v>569</v>
      </c>
      <c r="V115" s="50" t="s">
        <v>552</v>
      </c>
      <c r="W115" s="15" t="s">
        <v>442</v>
      </c>
      <c r="X115" s="16" t="s">
        <v>383</v>
      </c>
      <c r="Y115" s="33" t="s">
        <v>369</v>
      </c>
      <c r="Z115" s="176"/>
      <c r="AA115" s="15" t="s">
        <v>272</v>
      </c>
    </row>
    <row r="116" spans="1:35" ht="45" x14ac:dyDescent="0.25">
      <c r="A116" s="16" t="s">
        <v>386</v>
      </c>
      <c r="B116" s="15" t="s">
        <v>121</v>
      </c>
      <c r="C116" s="16" t="s">
        <v>431</v>
      </c>
      <c r="D116" s="15" t="s">
        <v>705</v>
      </c>
      <c r="E116" s="16" t="s">
        <v>430</v>
      </c>
      <c r="F116" s="176"/>
      <c r="G116" s="15" t="s">
        <v>442</v>
      </c>
      <c r="H116" s="176"/>
      <c r="I116" s="15" t="s">
        <v>276</v>
      </c>
      <c r="J116" s="33">
        <v>100</v>
      </c>
      <c r="K116" s="33" t="s">
        <v>42</v>
      </c>
      <c r="L116" s="33">
        <v>100</v>
      </c>
      <c r="M116" s="33">
        <v>100</v>
      </c>
      <c r="N116" s="33">
        <v>100</v>
      </c>
      <c r="O116" s="33">
        <v>100</v>
      </c>
      <c r="P116" s="34" t="s">
        <v>36</v>
      </c>
      <c r="Q116" s="34" t="s">
        <v>358</v>
      </c>
      <c r="R116" s="34" t="s">
        <v>553</v>
      </c>
      <c r="S116" s="34" t="s">
        <v>23</v>
      </c>
      <c r="T116" s="35" t="s">
        <v>558</v>
      </c>
      <c r="U116" s="34" t="s">
        <v>568</v>
      </c>
      <c r="V116" s="50" t="s">
        <v>552</v>
      </c>
      <c r="W116" s="15" t="s">
        <v>442</v>
      </c>
      <c r="X116" s="16" t="s">
        <v>383</v>
      </c>
      <c r="Y116" s="33" t="s">
        <v>369</v>
      </c>
      <c r="Z116" s="176"/>
      <c r="AA116" s="15" t="s">
        <v>272</v>
      </c>
    </row>
    <row r="117" spans="1:35" ht="45" x14ac:dyDescent="0.25">
      <c r="A117" s="16" t="s">
        <v>386</v>
      </c>
      <c r="B117" s="15" t="s">
        <v>121</v>
      </c>
      <c r="C117" s="16" t="s">
        <v>433</v>
      </c>
      <c r="D117" s="15" t="s">
        <v>705</v>
      </c>
      <c r="E117" s="16" t="s">
        <v>432</v>
      </c>
      <c r="F117" s="176"/>
      <c r="G117" s="15" t="s">
        <v>442</v>
      </c>
      <c r="H117" s="176"/>
      <c r="I117" s="15" t="s">
        <v>271</v>
      </c>
      <c r="J117" s="33">
        <v>4</v>
      </c>
      <c r="K117" s="33" t="s">
        <v>41</v>
      </c>
      <c r="L117" s="33">
        <v>1</v>
      </c>
      <c r="M117" s="33">
        <v>1</v>
      </c>
      <c r="N117" s="33">
        <v>1</v>
      </c>
      <c r="O117" s="33">
        <v>1</v>
      </c>
      <c r="P117" s="34" t="s">
        <v>36</v>
      </c>
      <c r="Q117" s="34" t="s">
        <v>358</v>
      </c>
      <c r="R117" s="34" t="s">
        <v>553</v>
      </c>
      <c r="S117" s="34" t="s">
        <v>23</v>
      </c>
      <c r="T117" s="35" t="s">
        <v>459</v>
      </c>
      <c r="U117" s="34" t="s">
        <v>570</v>
      </c>
      <c r="V117" s="50" t="s">
        <v>552</v>
      </c>
      <c r="W117" s="15" t="s">
        <v>442</v>
      </c>
      <c r="X117" s="16" t="s">
        <v>383</v>
      </c>
      <c r="Y117" s="33" t="s">
        <v>369</v>
      </c>
      <c r="Z117" s="176"/>
      <c r="AA117" s="15" t="s">
        <v>272</v>
      </c>
    </row>
    <row r="118" spans="1:35" ht="67.5" x14ac:dyDescent="0.25">
      <c r="A118" s="16" t="s">
        <v>386</v>
      </c>
      <c r="B118" s="15" t="s">
        <v>121</v>
      </c>
      <c r="C118" s="16" t="s">
        <v>435</v>
      </c>
      <c r="D118" s="15" t="s">
        <v>705</v>
      </c>
      <c r="E118" s="16" t="s">
        <v>434</v>
      </c>
      <c r="F118" s="55">
        <v>40000000</v>
      </c>
      <c r="G118" s="15" t="s">
        <v>443</v>
      </c>
      <c r="H118" s="55">
        <v>40000000</v>
      </c>
      <c r="I118" s="15" t="s">
        <v>179</v>
      </c>
      <c r="J118" s="33">
        <v>1000</v>
      </c>
      <c r="K118" s="33" t="s">
        <v>438</v>
      </c>
      <c r="L118" s="33">
        <v>0</v>
      </c>
      <c r="M118" s="33">
        <v>300</v>
      </c>
      <c r="N118" s="33">
        <v>400</v>
      </c>
      <c r="O118" s="33">
        <v>300</v>
      </c>
      <c r="P118" s="34" t="s">
        <v>117</v>
      </c>
      <c r="Q118" s="34" t="s">
        <v>418</v>
      </c>
      <c r="R118" s="35" t="s">
        <v>104</v>
      </c>
      <c r="S118" s="36" t="s">
        <v>141</v>
      </c>
      <c r="T118" s="35" t="s">
        <v>142</v>
      </c>
      <c r="U118" s="35" t="s">
        <v>158</v>
      </c>
      <c r="V118" s="50" t="s">
        <v>300</v>
      </c>
      <c r="W118" s="15" t="s">
        <v>443</v>
      </c>
      <c r="X118" s="16" t="s">
        <v>30</v>
      </c>
      <c r="Y118" s="33" t="s">
        <v>445</v>
      </c>
      <c r="Z118" s="55">
        <v>40000000</v>
      </c>
      <c r="AA118" s="15" t="s">
        <v>272</v>
      </c>
    </row>
    <row r="119" spans="1:35" ht="67.5" x14ac:dyDescent="0.25">
      <c r="A119" s="16" t="s">
        <v>386</v>
      </c>
      <c r="B119" s="15" t="s">
        <v>121</v>
      </c>
      <c r="C119" s="16" t="s">
        <v>435</v>
      </c>
      <c r="D119" s="15" t="s">
        <v>705</v>
      </c>
      <c r="E119" s="16" t="s">
        <v>434</v>
      </c>
      <c r="F119" s="55">
        <v>25000000</v>
      </c>
      <c r="G119" s="15" t="s">
        <v>443</v>
      </c>
      <c r="H119" s="55">
        <v>25000000</v>
      </c>
      <c r="I119" s="15" t="s">
        <v>173</v>
      </c>
      <c r="J119" s="33">
        <v>1</v>
      </c>
      <c r="K119" s="33" t="s">
        <v>439</v>
      </c>
      <c r="L119" s="33">
        <v>0</v>
      </c>
      <c r="M119" s="33">
        <v>0</v>
      </c>
      <c r="N119" s="33">
        <v>0</v>
      </c>
      <c r="O119" s="33">
        <v>1</v>
      </c>
      <c r="P119" s="34" t="s">
        <v>117</v>
      </c>
      <c r="Q119" s="34" t="s">
        <v>408</v>
      </c>
      <c r="R119" s="35" t="s">
        <v>49</v>
      </c>
      <c r="S119" s="36" t="s">
        <v>22</v>
      </c>
      <c r="T119" s="35" t="s">
        <v>107</v>
      </c>
      <c r="U119" s="35" t="s">
        <v>143</v>
      </c>
      <c r="V119" s="50" t="s">
        <v>300</v>
      </c>
      <c r="W119" s="15" t="s">
        <v>443</v>
      </c>
      <c r="X119" s="16" t="s">
        <v>30</v>
      </c>
      <c r="Y119" s="33" t="s">
        <v>445</v>
      </c>
      <c r="Z119" s="55">
        <v>25000000</v>
      </c>
      <c r="AA119" s="15" t="s">
        <v>272</v>
      </c>
      <c r="AI119" t="s">
        <v>125</v>
      </c>
    </row>
    <row r="120" spans="1:35" ht="67.5" x14ac:dyDescent="0.25">
      <c r="A120" s="16" t="s">
        <v>386</v>
      </c>
      <c r="B120" s="15" t="s">
        <v>121</v>
      </c>
      <c r="C120" s="16" t="s">
        <v>435</v>
      </c>
      <c r="D120" s="15" t="s">
        <v>705</v>
      </c>
      <c r="E120" s="16" t="s">
        <v>434</v>
      </c>
      <c r="F120" s="55">
        <v>12000000</v>
      </c>
      <c r="G120" s="15" t="s">
        <v>443</v>
      </c>
      <c r="H120" s="55">
        <v>12000000</v>
      </c>
      <c r="I120" s="15" t="s">
        <v>174</v>
      </c>
      <c r="J120" s="33">
        <v>3</v>
      </c>
      <c r="K120" s="33" t="s">
        <v>40</v>
      </c>
      <c r="L120" s="33">
        <v>0</v>
      </c>
      <c r="M120" s="33">
        <v>1</v>
      </c>
      <c r="N120" s="33">
        <v>1</v>
      </c>
      <c r="O120" s="33">
        <v>1</v>
      </c>
      <c r="P120" s="34" t="s">
        <v>117</v>
      </c>
      <c r="Q120" s="34" t="s">
        <v>418</v>
      </c>
      <c r="R120" s="35" t="s">
        <v>49</v>
      </c>
      <c r="S120" s="36" t="s">
        <v>22</v>
      </c>
      <c r="T120" s="35" t="s">
        <v>105</v>
      </c>
      <c r="U120" s="35" t="s">
        <v>180</v>
      </c>
      <c r="V120" s="50" t="s">
        <v>300</v>
      </c>
      <c r="W120" s="15" t="s">
        <v>443</v>
      </c>
      <c r="X120" s="16" t="s">
        <v>30</v>
      </c>
      <c r="Y120" s="33" t="s">
        <v>445</v>
      </c>
      <c r="Z120" s="55">
        <v>12000000</v>
      </c>
      <c r="AA120" s="15" t="s">
        <v>272</v>
      </c>
      <c r="AI120" t="s">
        <v>126</v>
      </c>
    </row>
    <row r="121" spans="1:35" ht="67.5" x14ac:dyDescent="0.25">
      <c r="A121" s="16" t="s">
        <v>386</v>
      </c>
      <c r="B121" s="15" t="s">
        <v>121</v>
      </c>
      <c r="C121" s="16" t="s">
        <v>435</v>
      </c>
      <c r="D121" s="15" t="s">
        <v>705</v>
      </c>
      <c r="E121" s="16" t="s">
        <v>434</v>
      </c>
      <c r="F121" s="55">
        <v>12000000</v>
      </c>
      <c r="G121" s="15" t="s">
        <v>443</v>
      </c>
      <c r="H121" s="55">
        <v>12000000</v>
      </c>
      <c r="I121" s="15" t="s">
        <v>175</v>
      </c>
      <c r="J121" s="33">
        <v>1</v>
      </c>
      <c r="K121" s="33" t="s">
        <v>40</v>
      </c>
      <c r="L121" s="33">
        <v>0</v>
      </c>
      <c r="M121" s="33">
        <v>0</v>
      </c>
      <c r="N121" s="33">
        <v>0</v>
      </c>
      <c r="O121" s="33">
        <v>1</v>
      </c>
      <c r="P121" s="34" t="s">
        <v>118</v>
      </c>
      <c r="Q121" s="33" t="s">
        <v>382</v>
      </c>
      <c r="R121" s="35" t="s">
        <v>49</v>
      </c>
      <c r="S121" s="36" t="s">
        <v>22</v>
      </c>
      <c r="T121" s="35" t="s">
        <v>105</v>
      </c>
      <c r="U121" s="35" t="s">
        <v>147</v>
      </c>
      <c r="V121" s="50" t="s">
        <v>299</v>
      </c>
      <c r="W121" s="15" t="s">
        <v>443</v>
      </c>
      <c r="X121" s="16" t="s">
        <v>30</v>
      </c>
      <c r="Y121" s="33" t="s">
        <v>444</v>
      </c>
      <c r="Z121" s="55">
        <v>12000000</v>
      </c>
      <c r="AA121" s="15" t="s">
        <v>272</v>
      </c>
    </row>
    <row r="122" spans="1:35" ht="67.5" x14ac:dyDescent="0.25">
      <c r="A122" s="16" t="s">
        <v>386</v>
      </c>
      <c r="B122" s="15" t="s">
        <v>121</v>
      </c>
      <c r="C122" s="16" t="s">
        <v>435</v>
      </c>
      <c r="D122" s="15" t="s">
        <v>705</v>
      </c>
      <c r="E122" s="16" t="s">
        <v>434</v>
      </c>
      <c r="F122" s="55">
        <v>15000000</v>
      </c>
      <c r="G122" s="15" t="s">
        <v>443</v>
      </c>
      <c r="H122" s="55">
        <v>15000000</v>
      </c>
      <c r="I122" s="15" t="s">
        <v>441</v>
      </c>
      <c r="J122" s="33">
        <v>1</v>
      </c>
      <c r="K122" s="33" t="s">
        <v>405</v>
      </c>
      <c r="L122" s="33">
        <v>0</v>
      </c>
      <c r="M122" s="33">
        <v>1</v>
      </c>
      <c r="N122" s="33">
        <v>0</v>
      </c>
      <c r="O122" s="33">
        <v>0</v>
      </c>
      <c r="P122" s="34" t="s">
        <v>117</v>
      </c>
      <c r="Q122" s="34" t="s">
        <v>360</v>
      </c>
      <c r="R122" s="35" t="s">
        <v>110</v>
      </c>
      <c r="S122" s="36" t="s">
        <v>22</v>
      </c>
      <c r="T122" s="35" t="s">
        <v>105</v>
      </c>
      <c r="U122" s="35" t="s">
        <v>147</v>
      </c>
      <c r="V122" s="50" t="s">
        <v>300</v>
      </c>
      <c r="W122" s="15" t="s">
        <v>443</v>
      </c>
      <c r="X122" s="16" t="s">
        <v>30</v>
      </c>
      <c r="Y122" s="33" t="s">
        <v>445</v>
      </c>
      <c r="Z122" s="55">
        <v>15000000</v>
      </c>
      <c r="AA122" s="15" t="s">
        <v>272</v>
      </c>
    </row>
    <row r="123" spans="1:35" ht="67.5" x14ac:dyDescent="0.25">
      <c r="A123" s="16" t="s">
        <v>386</v>
      </c>
      <c r="B123" s="15" t="s">
        <v>121</v>
      </c>
      <c r="C123" s="16" t="s">
        <v>435</v>
      </c>
      <c r="D123" s="15" t="s">
        <v>705</v>
      </c>
      <c r="E123" s="16" t="s">
        <v>434</v>
      </c>
      <c r="F123" s="55">
        <v>8000000</v>
      </c>
      <c r="G123" s="15" t="s">
        <v>443</v>
      </c>
      <c r="H123" s="55">
        <v>8000000</v>
      </c>
      <c r="I123" s="15" t="s">
        <v>176</v>
      </c>
      <c r="J123" s="33">
        <v>100</v>
      </c>
      <c r="K123" s="33" t="s">
        <v>56</v>
      </c>
      <c r="L123" s="33">
        <v>0</v>
      </c>
      <c r="M123" s="33">
        <v>100</v>
      </c>
      <c r="N123" s="33">
        <v>0</v>
      </c>
      <c r="O123" s="33">
        <v>0</v>
      </c>
      <c r="P123" s="34" t="s">
        <v>118</v>
      </c>
      <c r="Q123" s="34" t="s">
        <v>360</v>
      </c>
      <c r="R123" s="35" t="s">
        <v>104</v>
      </c>
      <c r="S123" s="36" t="s">
        <v>22</v>
      </c>
      <c r="T123" s="35" t="s">
        <v>105</v>
      </c>
      <c r="U123" s="35" t="s">
        <v>147</v>
      </c>
      <c r="V123" s="50" t="s">
        <v>299</v>
      </c>
      <c r="W123" s="15" t="s">
        <v>443</v>
      </c>
      <c r="X123" s="16" t="s">
        <v>30</v>
      </c>
      <c r="Y123" s="33" t="s">
        <v>444</v>
      </c>
      <c r="Z123" s="55">
        <v>8000000</v>
      </c>
      <c r="AA123" s="15" t="s">
        <v>272</v>
      </c>
    </row>
    <row r="124" spans="1:35" ht="67.5" x14ac:dyDescent="0.25">
      <c r="A124" s="16" t="s">
        <v>386</v>
      </c>
      <c r="B124" s="15" t="s">
        <v>121</v>
      </c>
      <c r="C124" s="16" t="s">
        <v>435</v>
      </c>
      <c r="D124" s="15" t="s">
        <v>705</v>
      </c>
      <c r="E124" s="16" t="s">
        <v>434</v>
      </c>
      <c r="F124" s="55">
        <v>20000000</v>
      </c>
      <c r="G124" s="15" t="s">
        <v>443</v>
      </c>
      <c r="H124" s="55">
        <v>20000000</v>
      </c>
      <c r="I124" s="15" t="s">
        <v>177</v>
      </c>
      <c r="J124" s="33">
        <v>3</v>
      </c>
      <c r="K124" s="33" t="s">
        <v>440</v>
      </c>
      <c r="L124" s="33">
        <v>0</v>
      </c>
      <c r="M124" s="33">
        <v>1</v>
      </c>
      <c r="N124" s="33">
        <v>1</v>
      </c>
      <c r="O124" s="33">
        <v>1</v>
      </c>
      <c r="P124" s="34" t="s">
        <v>118</v>
      </c>
      <c r="Q124" s="34" t="s">
        <v>360</v>
      </c>
      <c r="R124" s="35" t="s">
        <v>49</v>
      </c>
      <c r="S124" s="36" t="s">
        <v>112</v>
      </c>
      <c r="T124" s="35" t="s">
        <v>113</v>
      </c>
      <c r="U124" s="35" t="s">
        <v>157</v>
      </c>
      <c r="V124" s="50" t="s">
        <v>299</v>
      </c>
      <c r="W124" s="15" t="s">
        <v>443</v>
      </c>
      <c r="X124" s="16" t="s">
        <v>30</v>
      </c>
      <c r="Y124" s="33" t="s">
        <v>444</v>
      </c>
      <c r="Z124" s="55">
        <v>20000000</v>
      </c>
      <c r="AA124" s="15" t="s">
        <v>272</v>
      </c>
    </row>
    <row r="125" spans="1:35" ht="67.5" x14ac:dyDescent="0.25">
      <c r="A125" s="16" t="s">
        <v>386</v>
      </c>
      <c r="B125" s="15" t="s">
        <v>121</v>
      </c>
      <c r="C125" s="16" t="s">
        <v>435</v>
      </c>
      <c r="D125" s="15" t="s">
        <v>705</v>
      </c>
      <c r="E125" s="16" t="s">
        <v>434</v>
      </c>
      <c r="F125" s="55">
        <v>30000000</v>
      </c>
      <c r="G125" s="15" t="s">
        <v>443</v>
      </c>
      <c r="H125" s="55">
        <v>30000000</v>
      </c>
      <c r="I125" s="15" t="s">
        <v>178</v>
      </c>
      <c r="J125" s="33">
        <v>1</v>
      </c>
      <c r="K125" s="33" t="s">
        <v>407</v>
      </c>
      <c r="L125" s="33">
        <v>0</v>
      </c>
      <c r="M125" s="33">
        <v>0</v>
      </c>
      <c r="N125" s="33">
        <v>0</v>
      </c>
      <c r="O125" s="33">
        <v>1</v>
      </c>
      <c r="P125" s="34" t="s">
        <v>118</v>
      </c>
      <c r="Q125" s="33" t="s">
        <v>361</v>
      </c>
      <c r="R125" s="35" t="s">
        <v>104</v>
      </c>
      <c r="S125" s="36" t="s">
        <v>22</v>
      </c>
      <c r="T125" s="35" t="s">
        <v>105</v>
      </c>
      <c r="U125" s="35" t="s">
        <v>116</v>
      </c>
      <c r="V125" s="50" t="s">
        <v>299</v>
      </c>
      <c r="W125" s="15" t="s">
        <v>443</v>
      </c>
      <c r="X125" s="16" t="s">
        <v>30</v>
      </c>
      <c r="Y125" s="33" t="s">
        <v>444</v>
      </c>
      <c r="Z125" s="55">
        <v>30000000</v>
      </c>
      <c r="AA125" s="15" t="s">
        <v>272</v>
      </c>
    </row>
    <row r="126" spans="1:35" ht="67.5" x14ac:dyDescent="0.25">
      <c r="A126" s="16" t="s">
        <v>386</v>
      </c>
      <c r="B126" s="15" t="s">
        <v>121</v>
      </c>
      <c r="C126" s="16" t="s">
        <v>435</v>
      </c>
      <c r="D126" s="15" t="s">
        <v>705</v>
      </c>
      <c r="E126" s="16" t="s">
        <v>434</v>
      </c>
      <c r="F126" s="55">
        <v>10000000</v>
      </c>
      <c r="G126" s="15" t="s">
        <v>443</v>
      </c>
      <c r="H126" s="55">
        <v>10000000</v>
      </c>
      <c r="I126" s="15" t="s">
        <v>298</v>
      </c>
      <c r="J126" s="33">
        <v>1</v>
      </c>
      <c r="K126" s="33" t="s">
        <v>405</v>
      </c>
      <c r="L126" s="33">
        <v>0</v>
      </c>
      <c r="M126" s="33">
        <v>1</v>
      </c>
      <c r="N126" s="33">
        <v>0</v>
      </c>
      <c r="O126" s="33">
        <v>0</v>
      </c>
      <c r="P126" s="34" t="s">
        <v>118</v>
      </c>
      <c r="Q126" s="34" t="s">
        <v>418</v>
      </c>
      <c r="R126" s="35" t="s">
        <v>110</v>
      </c>
      <c r="S126" s="36" t="s">
        <v>22</v>
      </c>
      <c r="T126" s="35" t="s">
        <v>105</v>
      </c>
      <c r="U126" s="35" t="s">
        <v>147</v>
      </c>
      <c r="V126" s="50" t="s">
        <v>299</v>
      </c>
      <c r="W126" s="15" t="s">
        <v>443</v>
      </c>
      <c r="X126" s="16" t="s">
        <v>30</v>
      </c>
      <c r="Y126" s="33" t="s">
        <v>444</v>
      </c>
      <c r="Z126" s="55">
        <v>10000000</v>
      </c>
      <c r="AA126" s="15" t="s">
        <v>272</v>
      </c>
    </row>
    <row r="127" spans="1:35" ht="56.25" x14ac:dyDescent="0.25">
      <c r="A127" s="18" t="s">
        <v>446</v>
      </c>
      <c r="B127" s="17" t="s">
        <v>122</v>
      </c>
      <c r="C127" s="18" t="s">
        <v>451</v>
      </c>
      <c r="D127" s="17" t="s">
        <v>705</v>
      </c>
      <c r="E127" s="18" t="s">
        <v>447</v>
      </c>
      <c r="F127" s="161">
        <f>6300000*11+27011936.49</f>
        <v>96311936.489999995</v>
      </c>
      <c r="G127" s="17" t="s">
        <v>442</v>
      </c>
      <c r="H127" s="161">
        <f>6300000*11+27011936.49</f>
        <v>96311936.489999995</v>
      </c>
      <c r="I127" s="94" t="s">
        <v>588</v>
      </c>
      <c r="J127" s="37">
        <v>100</v>
      </c>
      <c r="K127" s="37" t="s">
        <v>42</v>
      </c>
      <c r="L127" s="37">
        <v>100</v>
      </c>
      <c r="M127" s="37">
        <v>100</v>
      </c>
      <c r="N127" s="37">
        <v>100</v>
      </c>
      <c r="O127" s="37">
        <v>100</v>
      </c>
      <c r="P127" s="38" t="s">
        <v>36</v>
      </c>
      <c r="Q127" s="38" t="s">
        <v>358</v>
      </c>
      <c r="R127" s="38" t="s">
        <v>553</v>
      </c>
      <c r="S127" s="38" t="s">
        <v>141</v>
      </c>
      <c r="T127" s="38" t="s">
        <v>142</v>
      </c>
      <c r="U127" s="38" t="s">
        <v>599</v>
      </c>
      <c r="V127" s="51" t="s">
        <v>552</v>
      </c>
      <c r="W127" s="17" t="s">
        <v>442</v>
      </c>
      <c r="X127" s="18" t="s">
        <v>383</v>
      </c>
      <c r="Y127" s="37" t="s">
        <v>369</v>
      </c>
      <c r="Z127" s="161">
        <f>6300000*11+27011936.49</f>
        <v>96311936.489999995</v>
      </c>
      <c r="AA127" s="17" t="s">
        <v>186</v>
      </c>
    </row>
    <row r="128" spans="1:35" ht="56.25" x14ac:dyDescent="0.25">
      <c r="A128" s="18" t="s">
        <v>446</v>
      </c>
      <c r="B128" s="17" t="s">
        <v>122</v>
      </c>
      <c r="C128" s="18" t="s">
        <v>451</v>
      </c>
      <c r="D128" s="17" t="s">
        <v>705</v>
      </c>
      <c r="E128" s="18" t="s">
        <v>447</v>
      </c>
      <c r="F128" s="161"/>
      <c r="G128" s="17" t="s">
        <v>442</v>
      </c>
      <c r="H128" s="161"/>
      <c r="I128" s="94" t="s">
        <v>589</v>
      </c>
      <c r="J128" s="37">
        <v>4</v>
      </c>
      <c r="K128" s="37" t="s">
        <v>405</v>
      </c>
      <c r="L128" s="37">
        <v>1</v>
      </c>
      <c r="M128" s="37">
        <v>1</v>
      </c>
      <c r="N128" s="37">
        <v>1</v>
      </c>
      <c r="O128" s="37">
        <v>1</v>
      </c>
      <c r="P128" s="38" t="s">
        <v>36</v>
      </c>
      <c r="Q128" s="38" t="s">
        <v>354</v>
      </c>
      <c r="R128" s="38" t="s">
        <v>553</v>
      </c>
      <c r="S128" s="38" t="s">
        <v>22</v>
      </c>
      <c r="T128" s="38" t="s">
        <v>403</v>
      </c>
      <c r="U128" s="38" t="s">
        <v>599</v>
      </c>
      <c r="V128" s="51" t="s">
        <v>552</v>
      </c>
      <c r="W128" s="17" t="s">
        <v>442</v>
      </c>
      <c r="X128" s="18" t="s">
        <v>383</v>
      </c>
      <c r="Y128" s="37" t="s">
        <v>369</v>
      </c>
      <c r="Z128" s="161"/>
      <c r="AA128" s="17" t="s">
        <v>186</v>
      </c>
    </row>
    <row r="129" spans="1:27" ht="56.25" x14ac:dyDescent="0.25">
      <c r="A129" s="18" t="s">
        <v>446</v>
      </c>
      <c r="B129" s="17" t="s">
        <v>122</v>
      </c>
      <c r="C129" s="18" t="s">
        <v>451</v>
      </c>
      <c r="D129" s="17" t="s">
        <v>705</v>
      </c>
      <c r="E129" s="18" t="s">
        <v>447</v>
      </c>
      <c r="F129" s="161"/>
      <c r="G129" s="17" t="s">
        <v>442</v>
      </c>
      <c r="H129" s="161"/>
      <c r="I129" s="94" t="s">
        <v>227</v>
      </c>
      <c r="J129" s="37">
        <v>100</v>
      </c>
      <c r="K129" s="37" t="s">
        <v>42</v>
      </c>
      <c r="L129" s="37">
        <v>100</v>
      </c>
      <c r="M129" s="37">
        <v>100</v>
      </c>
      <c r="N129" s="37">
        <v>100</v>
      </c>
      <c r="O129" s="37">
        <v>100</v>
      </c>
      <c r="P129" s="38" t="s">
        <v>36</v>
      </c>
      <c r="Q129" s="38" t="s">
        <v>458</v>
      </c>
      <c r="R129" s="38" t="s">
        <v>553</v>
      </c>
      <c r="S129" s="38" t="s">
        <v>22</v>
      </c>
      <c r="T129" s="38" t="s">
        <v>403</v>
      </c>
      <c r="U129" s="38" t="s">
        <v>599</v>
      </c>
      <c r="V129" s="51" t="s">
        <v>552</v>
      </c>
      <c r="W129" s="17" t="s">
        <v>442</v>
      </c>
      <c r="X129" s="18" t="s">
        <v>383</v>
      </c>
      <c r="Y129" s="37" t="s">
        <v>369</v>
      </c>
      <c r="Z129" s="161"/>
      <c r="AA129" s="17" t="s">
        <v>186</v>
      </c>
    </row>
    <row r="130" spans="1:27" ht="45" x14ac:dyDescent="0.25">
      <c r="A130" s="18" t="s">
        <v>446</v>
      </c>
      <c r="B130" s="17" t="s">
        <v>122</v>
      </c>
      <c r="C130" s="18" t="s">
        <v>451</v>
      </c>
      <c r="D130" s="17" t="s">
        <v>705</v>
      </c>
      <c r="E130" s="18" t="s">
        <v>447</v>
      </c>
      <c r="F130" s="161"/>
      <c r="G130" s="17" t="s">
        <v>442</v>
      </c>
      <c r="H130" s="161"/>
      <c r="I130" s="94" t="s">
        <v>228</v>
      </c>
      <c r="J130" s="37">
        <v>100</v>
      </c>
      <c r="K130" s="37" t="s">
        <v>42</v>
      </c>
      <c r="L130" s="37">
        <v>100</v>
      </c>
      <c r="M130" s="37">
        <v>100</v>
      </c>
      <c r="N130" s="37">
        <v>100</v>
      </c>
      <c r="O130" s="37">
        <v>100</v>
      </c>
      <c r="P130" s="38" t="s">
        <v>36</v>
      </c>
      <c r="Q130" s="38" t="s">
        <v>358</v>
      </c>
      <c r="R130" s="38" t="s">
        <v>553</v>
      </c>
      <c r="S130" s="38" t="s">
        <v>23</v>
      </c>
      <c r="T130" s="38" t="s">
        <v>105</v>
      </c>
      <c r="U130" s="38" t="s">
        <v>600</v>
      </c>
      <c r="V130" s="51" t="s">
        <v>552</v>
      </c>
      <c r="W130" s="17" t="s">
        <v>442</v>
      </c>
      <c r="X130" s="18" t="s">
        <v>383</v>
      </c>
      <c r="Y130" s="37" t="s">
        <v>369</v>
      </c>
      <c r="Z130" s="161"/>
      <c r="AA130" s="17" t="s">
        <v>186</v>
      </c>
    </row>
    <row r="131" spans="1:27" ht="45" x14ac:dyDescent="0.25">
      <c r="A131" s="18" t="s">
        <v>446</v>
      </c>
      <c r="B131" s="17" t="s">
        <v>122</v>
      </c>
      <c r="C131" s="18" t="s">
        <v>451</v>
      </c>
      <c r="D131" s="17" t="s">
        <v>705</v>
      </c>
      <c r="E131" s="18" t="s">
        <v>447</v>
      </c>
      <c r="F131" s="161"/>
      <c r="G131" s="17" t="s">
        <v>442</v>
      </c>
      <c r="H131" s="161"/>
      <c r="I131" s="94" t="s">
        <v>590</v>
      </c>
      <c r="J131" s="37">
        <v>4</v>
      </c>
      <c r="K131" s="37" t="s">
        <v>461</v>
      </c>
      <c r="L131" s="37">
        <v>1</v>
      </c>
      <c r="M131" s="37">
        <v>1</v>
      </c>
      <c r="N131" s="37">
        <v>1</v>
      </c>
      <c r="O131" s="37">
        <v>1</v>
      </c>
      <c r="P131" s="38" t="s">
        <v>36</v>
      </c>
      <c r="Q131" s="38" t="s">
        <v>355</v>
      </c>
      <c r="R131" s="38" t="s">
        <v>553</v>
      </c>
      <c r="S131" s="38" t="s">
        <v>23</v>
      </c>
      <c r="T131" s="38" t="s">
        <v>403</v>
      </c>
      <c r="U131" s="38" t="s">
        <v>109</v>
      </c>
      <c r="V131" s="51" t="s">
        <v>552</v>
      </c>
      <c r="W131" s="17" t="s">
        <v>442</v>
      </c>
      <c r="X131" s="18" t="s">
        <v>383</v>
      </c>
      <c r="Y131" s="37" t="s">
        <v>369</v>
      </c>
      <c r="Z131" s="161"/>
      <c r="AA131" s="17" t="s">
        <v>186</v>
      </c>
    </row>
    <row r="132" spans="1:27" ht="45" x14ac:dyDescent="0.25">
      <c r="A132" s="18" t="s">
        <v>446</v>
      </c>
      <c r="B132" s="17" t="s">
        <v>122</v>
      </c>
      <c r="C132" s="18" t="s">
        <v>451</v>
      </c>
      <c r="D132" s="17" t="s">
        <v>705</v>
      </c>
      <c r="E132" s="18" t="s">
        <v>447</v>
      </c>
      <c r="F132" s="161">
        <f>2800000*11</f>
        <v>30800000</v>
      </c>
      <c r="G132" s="17" t="s">
        <v>442</v>
      </c>
      <c r="H132" s="161">
        <f>2800000*11</f>
        <v>30800000</v>
      </c>
      <c r="I132" s="94" t="s">
        <v>450</v>
      </c>
      <c r="J132" s="37">
        <v>100</v>
      </c>
      <c r="K132" s="37" t="s">
        <v>42</v>
      </c>
      <c r="L132" s="37">
        <v>100</v>
      </c>
      <c r="M132" s="37">
        <v>100</v>
      </c>
      <c r="N132" s="37">
        <v>100</v>
      </c>
      <c r="O132" s="37">
        <v>100</v>
      </c>
      <c r="P132" s="38" t="s">
        <v>36</v>
      </c>
      <c r="Q132" s="38" t="s">
        <v>358</v>
      </c>
      <c r="R132" s="38" t="s">
        <v>553</v>
      </c>
      <c r="S132" s="38" t="s">
        <v>23</v>
      </c>
      <c r="T132" s="38" t="s">
        <v>558</v>
      </c>
      <c r="U132" s="38" t="s">
        <v>145</v>
      </c>
      <c r="V132" s="51" t="s">
        <v>552</v>
      </c>
      <c r="W132" s="17" t="s">
        <v>442</v>
      </c>
      <c r="X132" s="18" t="s">
        <v>383</v>
      </c>
      <c r="Y132" s="37" t="s">
        <v>369</v>
      </c>
      <c r="Z132" s="161">
        <f>2800000*11</f>
        <v>30800000</v>
      </c>
      <c r="AA132" s="17" t="s">
        <v>186</v>
      </c>
    </row>
    <row r="133" spans="1:27" ht="45" x14ac:dyDescent="0.25">
      <c r="A133" s="18" t="s">
        <v>446</v>
      </c>
      <c r="B133" s="17" t="s">
        <v>122</v>
      </c>
      <c r="C133" s="18" t="s">
        <v>451</v>
      </c>
      <c r="D133" s="17" t="s">
        <v>705</v>
      </c>
      <c r="E133" s="18" t="s">
        <v>447</v>
      </c>
      <c r="F133" s="161"/>
      <c r="G133" s="17" t="s">
        <v>442</v>
      </c>
      <c r="H133" s="161"/>
      <c r="I133" s="94" t="s">
        <v>229</v>
      </c>
      <c r="J133" s="37">
        <v>4</v>
      </c>
      <c r="K133" s="37" t="s">
        <v>34</v>
      </c>
      <c r="L133" s="37">
        <v>1</v>
      </c>
      <c r="M133" s="37">
        <v>1</v>
      </c>
      <c r="N133" s="37">
        <v>1</v>
      </c>
      <c r="O133" s="37">
        <v>1</v>
      </c>
      <c r="P133" s="38" t="s">
        <v>36</v>
      </c>
      <c r="Q133" s="38" t="s">
        <v>358</v>
      </c>
      <c r="R133" s="38" t="s">
        <v>553</v>
      </c>
      <c r="S133" s="38" t="s">
        <v>23</v>
      </c>
      <c r="T133" s="38" t="s">
        <v>558</v>
      </c>
      <c r="U133" s="38" t="s">
        <v>147</v>
      </c>
      <c r="V133" s="51" t="s">
        <v>552</v>
      </c>
      <c r="W133" s="17" t="s">
        <v>442</v>
      </c>
      <c r="X133" s="18" t="s">
        <v>383</v>
      </c>
      <c r="Y133" s="37" t="s">
        <v>369</v>
      </c>
      <c r="Z133" s="161"/>
      <c r="AA133" s="17" t="s">
        <v>186</v>
      </c>
    </row>
    <row r="134" spans="1:27" ht="45" x14ac:dyDescent="0.25">
      <c r="A134" s="18" t="s">
        <v>446</v>
      </c>
      <c r="B134" s="17" t="s">
        <v>122</v>
      </c>
      <c r="C134" s="18" t="s">
        <v>451</v>
      </c>
      <c r="D134" s="17" t="s">
        <v>705</v>
      </c>
      <c r="E134" s="18" t="s">
        <v>447</v>
      </c>
      <c r="F134" s="161"/>
      <c r="G134" s="17" t="s">
        <v>442</v>
      </c>
      <c r="H134" s="161"/>
      <c r="I134" s="94" t="s">
        <v>591</v>
      </c>
      <c r="J134" s="37">
        <v>100</v>
      </c>
      <c r="K134" s="37" t="s">
        <v>42</v>
      </c>
      <c r="L134" s="37">
        <v>100</v>
      </c>
      <c r="M134" s="37">
        <v>100</v>
      </c>
      <c r="N134" s="37">
        <v>100</v>
      </c>
      <c r="O134" s="37">
        <v>100</v>
      </c>
      <c r="P134" s="38" t="s">
        <v>36</v>
      </c>
      <c r="Q134" s="38" t="s">
        <v>358</v>
      </c>
      <c r="R134" s="38" t="s">
        <v>553</v>
      </c>
      <c r="S134" s="38" t="s">
        <v>23</v>
      </c>
      <c r="T134" s="38" t="s">
        <v>558</v>
      </c>
      <c r="U134" s="38" t="s">
        <v>147</v>
      </c>
      <c r="V134" s="51" t="s">
        <v>552</v>
      </c>
      <c r="W134" s="17" t="s">
        <v>442</v>
      </c>
      <c r="X134" s="18" t="s">
        <v>383</v>
      </c>
      <c r="Y134" s="37" t="s">
        <v>369</v>
      </c>
      <c r="Z134" s="161"/>
      <c r="AA134" s="17" t="s">
        <v>186</v>
      </c>
    </row>
    <row r="135" spans="1:27" ht="56.25" x14ac:dyDescent="0.25">
      <c r="A135" s="18" t="s">
        <v>446</v>
      </c>
      <c r="B135" s="17" t="s">
        <v>122</v>
      </c>
      <c r="C135" s="18" t="s">
        <v>451</v>
      </c>
      <c r="D135" s="17" t="s">
        <v>705</v>
      </c>
      <c r="E135" s="18" t="s">
        <v>447</v>
      </c>
      <c r="F135" s="161"/>
      <c r="G135" s="17" t="s">
        <v>442</v>
      </c>
      <c r="H135" s="161"/>
      <c r="I135" s="94" t="s">
        <v>592</v>
      </c>
      <c r="J135" s="37">
        <v>100</v>
      </c>
      <c r="K135" s="37" t="s">
        <v>42</v>
      </c>
      <c r="L135" s="37">
        <v>100</v>
      </c>
      <c r="M135" s="37">
        <v>100</v>
      </c>
      <c r="N135" s="37">
        <v>100</v>
      </c>
      <c r="O135" s="37">
        <v>100</v>
      </c>
      <c r="P135" s="38" t="s">
        <v>36</v>
      </c>
      <c r="Q135" s="38" t="s">
        <v>358</v>
      </c>
      <c r="R135" s="38" t="s">
        <v>553</v>
      </c>
      <c r="S135" s="38" t="s">
        <v>23</v>
      </c>
      <c r="T135" s="38" t="s">
        <v>558</v>
      </c>
      <c r="U135" s="38" t="s">
        <v>147</v>
      </c>
      <c r="V135" s="51" t="s">
        <v>552</v>
      </c>
      <c r="W135" s="17" t="s">
        <v>442</v>
      </c>
      <c r="X135" s="18" t="s">
        <v>383</v>
      </c>
      <c r="Y135" s="37" t="s">
        <v>369</v>
      </c>
      <c r="Z135" s="161"/>
      <c r="AA135" s="17" t="s">
        <v>186</v>
      </c>
    </row>
    <row r="136" spans="1:27" ht="45" x14ac:dyDescent="0.25">
      <c r="A136" s="18" t="s">
        <v>446</v>
      </c>
      <c r="B136" s="17" t="s">
        <v>122</v>
      </c>
      <c r="C136" s="18" t="s">
        <v>449</v>
      </c>
      <c r="D136" s="17" t="s">
        <v>705</v>
      </c>
      <c r="E136" s="18" t="s">
        <v>448</v>
      </c>
      <c r="F136" s="76">
        <f>3000000*11</f>
        <v>33000000</v>
      </c>
      <c r="G136" s="17" t="s">
        <v>442</v>
      </c>
      <c r="H136" s="76">
        <f>3000000*11</f>
        <v>33000000</v>
      </c>
      <c r="I136" s="94" t="s">
        <v>230</v>
      </c>
      <c r="J136" s="37">
        <v>100</v>
      </c>
      <c r="K136" s="37" t="s">
        <v>42</v>
      </c>
      <c r="L136" s="37">
        <v>100</v>
      </c>
      <c r="M136" s="37">
        <v>100</v>
      </c>
      <c r="N136" s="37">
        <v>100</v>
      </c>
      <c r="O136" s="37">
        <v>100</v>
      </c>
      <c r="P136" s="38" t="s">
        <v>36</v>
      </c>
      <c r="Q136" s="38" t="s">
        <v>358</v>
      </c>
      <c r="R136" s="38" t="s">
        <v>553</v>
      </c>
      <c r="S136" s="38" t="s">
        <v>141</v>
      </c>
      <c r="T136" s="38" t="s">
        <v>142</v>
      </c>
      <c r="U136" s="38" t="s">
        <v>147</v>
      </c>
      <c r="V136" s="51" t="s">
        <v>552</v>
      </c>
      <c r="W136" s="17" t="s">
        <v>442</v>
      </c>
      <c r="X136" s="18" t="s">
        <v>383</v>
      </c>
      <c r="Y136" s="37" t="s">
        <v>369</v>
      </c>
      <c r="Z136" s="76">
        <f>3000000*11</f>
        <v>33000000</v>
      </c>
      <c r="AA136" s="17" t="s">
        <v>186</v>
      </c>
    </row>
    <row r="137" spans="1:27" ht="45" x14ac:dyDescent="0.25">
      <c r="A137" s="18" t="s">
        <v>446</v>
      </c>
      <c r="B137" s="17" t="s">
        <v>122</v>
      </c>
      <c r="C137" s="18" t="s">
        <v>449</v>
      </c>
      <c r="D137" s="17" t="s">
        <v>705</v>
      </c>
      <c r="E137" s="18" t="s">
        <v>448</v>
      </c>
      <c r="F137" s="76">
        <v>20057577</v>
      </c>
      <c r="G137" s="17" t="s">
        <v>454</v>
      </c>
      <c r="H137" s="76">
        <v>20057577</v>
      </c>
      <c r="I137" s="94" t="s">
        <v>231</v>
      </c>
      <c r="J137" s="37">
        <v>1</v>
      </c>
      <c r="K137" s="37" t="s">
        <v>41</v>
      </c>
      <c r="L137" s="37">
        <v>0</v>
      </c>
      <c r="M137" s="37">
        <v>0</v>
      </c>
      <c r="N137" s="37">
        <v>0</v>
      </c>
      <c r="O137" s="37">
        <v>1</v>
      </c>
      <c r="P137" s="38" t="s">
        <v>36</v>
      </c>
      <c r="Q137" s="38" t="s">
        <v>380</v>
      </c>
      <c r="R137" s="38" t="s">
        <v>553</v>
      </c>
      <c r="S137" s="38" t="s">
        <v>598</v>
      </c>
      <c r="T137" s="38" t="s">
        <v>558</v>
      </c>
      <c r="U137" s="38" t="s">
        <v>147</v>
      </c>
      <c r="V137" s="51" t="s">
        <v>234</v>
      </c>
      <c r="W137" s="17" t="s">
        <v>454</v>
      </c>
      <c r="X137" s="18" t="s">
        <v>455</v>
      </c>
      <c r="Y137" s="37" t="s">
        <v>457</v>
      </c>
      <c r="Z137" s="76">
        <v>20057577</v>
      </c>
      <c r="AA137" s="17" t="s">
        <v>186</v>
      </c>
    </row>
    <row r="138" spans="1:27" ht="45" x14ac:dyDescent="0.25">
      <c r="A138" s="18" t="s">
        <v>446</v>
      </c>
      <c r="B138" s="17" t="s">
        <v>122</v>
      </c>
      <c r="C138" s="18" t="s">
        <v>451</v>
      </c>
      <c r="D138" s="17" t="s">
        <v>705</v>
      </c>
      <c r="E138" s="18" t="s">
        <v>447</v>
      </c>
      <c r="F138" s="161">
        <v>115876719</v>
      </c>
      <c r="G138" s="17" t="s">
        <v>454</v>
      </c>
      <c r="H138" s="161">
        <v>115876719</v>
      </c>
      <c r="I138" s="94" t="s">
        <v>593</v>
      </c>
      <c r="J138" s="37">
        <v>100</v>
      </c>
      <c r="K138" s="37" t="s">
        <v>42</v>
      </c>
      <c r="L138" s="37">
        <v>100</v>
      </c>
      <c r="M138" s="37">
        <v>100</v>
      </c>
      <c r="N138" s="37">
        <v>100</v>
      </c>
      <c r="O138" s="37">
        <v>100</v>
      </c>
      <c r="P138" s="38" t="s">
        <v>36</v>
      </c>
      <c r="Q138" s="38" t="s">
        <v>358</v>
      </c>
      <c r="R138" s="38" t="s">
        <v>553</v>
      </c>
      <c r="S138" s="38" t="s">
        <v>141</v>
      </c>
      <c r="T138" s="38" t="s">
        <v>142</v>
      </c>
      <c r="U138" s="38" t="s">
        <v>147</v>
      </c>
      <c r="V138" s="51" t="s">
        <v>233</v>
      </c>
      <c r="W138" s="17" t="s">
        <v>454</v>
      </c>
      <c r="X138" s="18" t="s">
        <v>455</v>
      </c>
      <c r="Y138" s="37" t="s">
        <v>456</v>
      </c>
      <c r="Z138" s="161">
        <v>115876719</v>
      </c>
      <c r="AA138" s="17" t="s">
        <v>186</v>
      </c>
    </row>
    <row r="139" spans="1:27" ht="45" x14ac:dyDescent="0.25">
      <c r="A139" s="18" t="s">
        <v>446</v>
      </c>
      <c r="B139" s="17" t="s">
        <v>122</v>
      </c>
      <c r="C139" s="18" t="s">
        <v>451</v>
      </c>
      <c r="D139" s="17" t="s">
        <v>705</v>
      </c>
      <c r="E139" s="18" t="s">
        <v>447</v>
      </c>
      <c r="F139" s="161"/>
      <c r="G139" s="17" t="s">
        <v>454</v>
      </c>
      <c r="H139" s="161"/>
      <c r="I139" s="94" t="s">
        <v>594</v>
      </c>
      <c r="J139" s="37">
        <v>100</v>
      </c>
      <c r="K139" s="37" t="s">
        <v>42</v>
      </c>
      <c r="L139" s="37">
        <v>100</v>
      </c>
      <c r="M139" s="37">
        <v>100</v>
      </c>
      <c r="N139" s="37">
        <v>100</v>
      </c>
      <c r="O139" s="37">
        <v>100</v>
      </c>
      <c r="P139" s="38" t="s">
        <v>36</v>
      </c>
      <c r="Q139" s="38" t="s">
        <v>358</v>
      </c>
      <c r="R139" s="38" t="s">
        <v>553</v>
      </c>
      <c r="S139" s="38" t="s">
        <v>22</v>
      </c>
      <c r="T139" s="38" t="s">
        <v>142</v>
      </c>
      <c r="U139" s="38" t="s">
        <v>147</v>
      </c>
      <c r="V139" s="51" t="s">
        <v>233</v>
      </c>
      <c r="W139" s="17" t="s">
        <v>454</v>
      </c>
      <c r="X139" s="18" t="s">
        <v>455</v>
      </c>
      <c r="Y139" s="37" t="s">
        <v>456</v>
      </c>
      <c r="Z139" s="161"/>
      <c r="AA139" s="17" t="s">
        <v>186</v>
      </c>
    </row>
    <row r="140" spans="1:27" ht="45" x14ac:dyDescent="0.25">
      <c r="A140" s="18" t="s">
        <v>446</v>
      </c>
      <c r="B140" s="17" t="s">
        <v>122</v>
      </c>
      <c r="C140" s="18" t="s">
        <v>451</v>
      </c>
      <c r="D140" s="17" t="s">
        <v>705</v>
      </c>
      <c r="E140" s="18" t="s">
        <v>447</v>
      </c>
      <c r="F140" s="161"/>
      <c r="G140" s="17" t="s">
        <v>454</v>
      </c>
      <c r="H140" s="161"/>
      <c r="I140" s="94" t="s">
        <v>595</v>
      </c>
      <c r="J140" s="37">
        <f>4*12</f>
        <v>48</v>
      </c>
      <c r="K140" s="37" t="s">
        <v>462</v>
      </c>
      <c r="L140" s="37">
        <f>4*3</f>
        <v>12</v>
      </c>
      <c r="M140" s="37">
        <v>12</v>
      </c>
      <c r="N140" s="37">
        <v>12</v>
      </c>
      <c r="O140" s="37">
        <v>12</v>
      </c>
      <c r="P140" s="38" t="s">
        <v>36</v>
      </c>
      <c r="Q140" s="38" t="s">
        <v>358</v>
      </c>
      <c r="R140" s="38" t="s">
        <v>553</v>
      </c>
      <c r="S140" s="38" t="s">
        <v>141</v>
      </c>
      <c r="T140" s="38" t="s">
        <v>142</v>
      </c>
      <c r="U140" s="38" t="s">
        <v>147</v>
      </c>
      <c r="V140" s="51" t="s">
        <v>233</v>
      </c>
      <c r="W140" s="17" t="s">
        <v>454</v>
      </c>
      <c r="X140" s="18" t="s">
        <v>455</v>
      </c>
      <c r="Y140" s="37" t="s">
        <v>456</v>
      </c>
      <c r="Z140" s="161"/>
      <c r="AA140" s="17" t="s">
        <v>186</v>
      </c>
    </row>
    <row r="141" spans="1:27" ht="45" x14ac:dyDescent="0.25">
      <c r="A141" s="18" t="s">
        <v>446</v>
      </c>
      <c r="B141" s="17" t="s">
        <v>122</v>
      </c>
      <c r="C141" s="18" t="s">
        <v>451</v>
      </c>
      <c r="D141" s="17" t="s">
        <v>705</v>
      </c>
      <c r="E141" s="18" t="s">
        <v>447</v>
      </c>
      <c r="F141" s="161"/>
      <c r="G141" s="17" t="s">
        <v>454</v>
      </c>
      <c r="H141" s="161"/>
      <c r="I141" s="94" t="s">
        <v>596</v>
      </c>
      <c r="J141" s="37">
        <v>12</v>
      </c>
      <c r="K141" s="37" t="s">
        <v>41</v>
      </c>
      <c r="L141" s="37">
        <v>3</v>
      </c>
      <c r="M141" s="37">
        <v>3</v>
      </c>
      <c r="N141" s="37">
        <v>3</v>
      </c>
      <c r="O141" s="37">
        <v>3</v>
      </c>
      <c r="P141" s="38" t="s">
        <v>36</v>
      </c>
      <c r="Q141" s="38" t="s">
        <v>358</v>
      </c>
      <c r="R141" s="38" t="s">
        <v>553</v>
      </c>
      <c r="S141" s="38" t="s">
        <v>22</v>
      </c>
      <c r="T141" s="38" t="s">
        <v>142</v>
      </c>
      <c r="U141" s="38" t="s">
        <v>147</v>
      </c>
      <c r="V141" s="51" t="s">
        <v>233</v>
      </c>
      <c r="W141" s="17" t="s">
        <v>454</v>
      </c>
      <c r="X141" s="18" t="s">
        <v>455</v>
      </c>
      <c r="Y141" s="37" t="s">
        <v>456</v>
      </c>
      <c r="Z141" s="161"/>
      <c r="AA141" s="17" t="s">
        <v>186</v>
      </c>
    </row>
    <row r="142" spans="1:27" ht="56.25" x14ac:dyDescent="0.25">
      <c r="A142" s="18" t="s">
        <v>446</v>
      </c>
      <c r="B142" s="17" t="s">
        <v>122</v>
      </c>
      <c r="C142" s="18" t="s">
        <v>451</v>
      </c>
      <c r="D142" s="17" t="s">
        <v>705</v>
      </c>
      <c r="E142" s="18" t="s">
        <v>447</v>
      </c>
      <c r="F142" s="161"/>
      <c r="G142" s="17" t="s">
        <v>454</v>
      </c>
      <c r="H142" s="161"/>
      <c r="I142" s="94" t="s">
        <v>597</v>
      </c>
      <c r="J142" s="37">
        <v>12</v>
      </c>
      <c r="K142" s="37" t="s">
        <v>463</v>
      </c>
      <c r="L142" s="37">
        <v>3</v>
      </c>
      <c r="M142" s="37">
        <v>3</v>
      </c>
      <c r="N142" s="37">
        <v>3</v>
      </c>
      <c r="O142" s="37">
        <v>3</v>
      </c>
      <c r="P142" s="38" t="s">
        <v>36</v>
      </c>
      <c r="Q142" s="38" t="s">
        <v>379</v>
      </c>
      <c r="R142" s="38" t="s">
        <v>553</v>
      </c>
      <c r="S142" s="38" t="s">
        <v>23</v>
      </c>
      <c r="T142" s="38" t="s">
        <v>403</v>
      </c>
      <c r="U142" s="38" t="s">
        <v>147</v>
      </c>
      <c r="V142" s="51" t="s">
        <v>233</v>
      </c>
      <c r="W142" s="17" t="s">
        <v>454</v>
      </c>
      <c r="X142" s="18" t="s">
        <v>455</v>
      </c>
      <c r="Y142" s="37" t="s">
        <v>456</v>
      </c>
      <c r="Z142" s="161"/>
      <c r="AA142" s="17" t="s">
        <v>186</v>
      </c>
    </row>
    <row r="143" spans="1:27" ht="67.5" x14ac:dyDescent="0.25">
      <c r="A143" s="18" t="s">
        <v>446</v>
      </c>
      <c r="B143" s="17" t="s">
        <v>122</v>
      </c>
      <c r="C143" s="18" t="s">
        <v>451</v>
      </c>
      <c r="D143" s="17" t="s">
        <v>705</v>
      </c>
      <c r="E143" s="18" t="s">
        <v>447</v>
      </c>
      <c r="F143" s="76">
        <v>20000000</v>
      </c>
      <c r="G143" s="17" t="s">
        <v>443</v>
      </c>
      <c r="H143" s="76">
        <v>20000000</v>
      </c>
      <c r="I143" s="94" t="s">
        <v>232</v>
      </c>
      <c r="J143" s="37">
        <v>1</v>
      </c>
      <c r="K143" s="37" t="s">
        <v>405</v>
      </c>
      <c r="L143" s="37">
        <v>0</v>
      </c>
      <c r="M143" s="37">
        <v>0</v>
      </c>
      <c r="N143" s="37">
        <v>0</v>
      </c>
      <c r="O143" s="37">
        <v>1</v>
      </c>
      <c r="P143" s="38" t="s">
        <v>36</v>
      </c>
      <c r="Q143" s="38" t="s">
        <v>356</v>
      </c>
      <c r="R143" s="38" t="s">
        <v>553</v>
      </c>
      <c r="S143" s="38" t="s">
        <v>23</v>
      </c>
      <c r="T143" s="38" t="s">
        <v>403</v>
      </c>
      <c r="U143" s="38" t="s">
        <v>147</v>
      </c>
      <c r="V143" s="51" t="s">
        <v>541</v>
      </c>
      <c r="W143" s="17" t="s">
        <v>443</v>
      </c>
      <c r="X143" s="18" t="s">
        <v>30</v>
      </c>
      <c r="Y143" s="37" t="s">
        <v>369</v>
      </c>
      <c r="Z143" s="76">
        <v>20000000</v>
      </c>
      <c r="AA143" s="17" t="s">
        <v>186</v>
      </c>
    </row>
    <row r="144" spans="1:27" ht="67.5" x14ac:dyDescent="0.25">
      <c r="A144" s="18" t="s">
        <v>446</v>
      </c>
      <c r="B144" s="17" t="s">
        <v>122</v>
      </c>
      <c r="C144" s="18" t="s">
        <v>451</v>
      </c>
      <c r="D144" s="17" t="s">
        <v>705</v>
      </c>
      <c r="E144" s="18" t="s">
        <v>447</v>
      </c>
      <c r="F144" s="76">
        <v>6375000</v>
      </c>
      <c r="G144" s="17" t="s">
        <v>28</v>
      </c>
      <c r="H144" s="76">
        <v>6375000</v>
      </c>
      <c r="I144" s="94" t="s">
        <v>230</v>
      </c>
      <c r="J144" s="37"/>
      <c r="K144" s="37"/>
      <c r="L144" s="37"/>
      <c r="M144" s="37"/>
      <c r="N144" s="37"/>
      <c r="O144" s="37"/>
      <c r="P144" s="38" t="s">
        <v>36</v>
      </c>
      <c r="Q144" s="38" t="s">
        <v>624</v>
      </c>
      <c r="R144" s="38" t="s">
        <v>553</v>
      </c>
      <c r="S144" s="38" t="s">
        <v>23</v>
      </c>
      <c r="T144" s="38" t="s">
        <v>403</v>
      </c>
      <c r="U144" s="38" t="s">
        <v>147</v>
      </c>
      <c r="V144" s="51" t="s">
        <v>622</v>
      </c>
      <c r="W144" s="17" t="s">
        <v>443</v>
      </c>
      <c r="X144" s="18" t="s">
        <v>30</v>
      </c>
      <c r="Y144" s="37" t="s">
        <v>369</v>
      </c>
      <c r="Z144" s="76">
        <v>6375000</v>
      </c>
      <c r="AA144" s="17" t="s">
        <v>186</v>
      </c>
    </row>
    <row r="145" spans="1:27" ht="56.25" x14ac:dyDescent="0.25">
      <c r="A145" s="18" t="s">
        <v>446</v>
      </c>
      <c r="B145" s="17" t="s">
        <v>122</v>
      </c>
      <c r="C145" s="18" t="s">
        <v>465</v>
      </c>
      <c r="D145" s="17" t="s">
        <v>705</v>
      </c>
      <c r="E145" s="18" t="s">
        <v>467</v>
      </c>
      <c r="F145" s="161">
        <f>3700000*11</f>
        <v>40700000</v>
      </c>
      <c r="G145" s="17" t="s">
        <v>442</v>
      </c>
      <c r="H145" s="161">
        <f>3700000*11</f>
        <v>40700000</v>
      </c>
      <c r="I145" s="94" t="s">
        <v>235</v>
      </c>
      <c r="J145" s="37">
        <v>100</v>
      </c>
      <c r="K145" s="37" t="s">
        <v>42</v>
      </c>
      <c r="L145" s="37">
        <v>25</v>
      </c>
      <c r="M145" s="37">
        <v>25</v>
      </c>
      <c r="N145" s="37">
        <v>25</v>
      </c>
      <c r="O145" s="37">
        <v>25</v>
      </c>
      <c r="P145" s="38" t="s">
        <v>36</v>
      </c>
      <c r="Q145" s="38" t="s">
        <v>358</v>
      </c>
      <c r="R145" s="38" t="s">
        <v>553</v>
      </c>
      <c r="S145" s="38" t="s">
        <v>141</v>
      </c>
      <c r="T145" s="38" t="s">
        <v>556</v>
      </c>
      <c r="U145" s="38" t="s">
        <v>583</v>
      </c>
      <c r="V145" s="51" t="s">
        <v>552</v>
      </c>
      <c r="W145" s="17" t="s">
        <v>442</v>
      </c>
      <c r="X145" s="18" t="s">
        <v>383</v>
      </c>
      <c r="Y145" s="37" t="s">
        <v>369</v>
      </c>
      <c r="Z145" s="161">
        <f>3700000*11</f>
        <v>40700000</v>
      </c>
      <c r="AA145" s="17" t="s">
        <v>186</v>
      </c>
    </row>
    <row r="146" spans="1:27" ht="45" x14ac:dyDescent="0.25">
      <c r="A146" s="18" t="s">
        <v>446</v>
      </c>
      <c r="B146" s="17" t="s">
        <v>122</v>
      </c>
      <c r="C146" s="18" t="s">
        <v>465</v>
      </c>
      <c r="D146" s="17" t="s">
        <v>705</v>
      </c>
      <c r="E146" s="18" t="s">
        <v>467</v>
      </c>
      <c r="F146" s="161"/>
      <c r="G146" s="17" t="s">
        <v>442</v>
      </c>
      <c r="H146" s="161"/>
      <c r="I146" s="94" t="s">
        <v>236</v>
      </c>
      <c r="J146" s="37">
        <v>4</v>
      </c>
      <c r="K146" s="37" t="s">
        <v>463</v>
      </c>
      <c r="L146" s="37">
        <v>1</v>
      </c>
      <c r="M146" s="37">
        <v>1</v>
      </c>
      <c r="N146" s="37">
        <v>1</v>
      </c>
      <c r="O146" s="37">
        <v>1</v>
      </c>
      <c r="P146" s="38" t="s">
        <v>36</v>
      </c>
      <c r="Q146" s="38" t="s">
        <v>354</v>
      </c>
      <c r="R146" s="38" t="s">
        <v>557</v>
      </c>
      <c r="S146" s="38" t="s">
        <v>23</v>
      </c>
      <c r="T146" s="38" t="s">
        <v>403</v>
      </c>
      <c r="U146" s="38" t="s">
        <v>583</v>
      </c>
      <c r="V146" s="51" t="s">
        <v>552</v>
      </c>
      <c r="W146" s="17" t="s">
        <v>442</v>
      </c>
      <c r="X146" s="18" t="s">
        <v>383</v>
      </c>
      <c r="Y146" s="37" t="s">
        <v>369</v>
      </c>
      <c r="Z146" s="161"/>
      <c r="AA146" s="17" t="s">
        <v>186</v>
      </c>
    </row>
    <row r="147" spans="1:27" ht="45" x14ac:dyDescent="0.25">
      <c r="A147" s="18" t="s">
        <v>446</v>
      </c>
      <c r="B147" s="17" t="s">
        <v>122</v>
      </c>
      <c r="C147" s="18" t="s">
        <v>465</v>
      </c>
      <c r="D147" s="17" t="s">
        <v>705</v>
      </c>
      <c r="E147" s="18" t="s">
        <v>467</v>
      </c>
      <c r="F147" s="161"/>
      <c r="G147" s="17" t="s">
        <v>442</v>
      </c>
      <c r="H147" s="161"/>
      <c r="I147" s="94" t="s">
        <v>237</v>
      </c>
      <c r="J147" s="37">
        <v>6</v>
      </c>
      <c r="K147" s="37" t="s">
        <v>463</v>
      </c>
      <c r="L147" s="37">
        <v>1</v>
      </c>
      <c r="M147" s="37">
        <v>2</v>
      </c>
      <c r="N147" s="37">
        <v>1</v>
      </c>
      <c r="O147" s="37">
        <v>2</v>
      </c>
      <c r="P147" s="38" t="s">
        <v>36</v>
      </c>
      <c r="Q147" s="38" t="s">
        <v>357</v>
      </c>
      <c r="R147" s="38" t="s">
        <v>566</v>
      </c>
      <c r="S147" s="38" t="s">
        <v>23</v>
      </c>
      <c r="T147" s="38" t="s">
        <v>403</v>
      </c>
      <c r="U147" s="38" t="s">
        <v>583</v>
      </c>
      <c r="V147" s="51" t="s">
        <v>552</v>
      </c>
      <c r="W147" s="17" t="s">
        <v>442</v>
      </c>
      <c r="X147" s="18" t="s">
        <v>383</v>
      </c>
      <c r="Y147" s="37" t="s">
        <v>369</v>
      </c>
      <c r="Z147" s="161"/>
      <c r="AA147" s="17" t="s">
        <v>186</v>
      </c>
    </row>
    <row r="148" spans="1:27" ht="45" x14ac:dyDescent="0.25">
      <c r="A148" s="18" t="s">
        <v>446</v>
      </c>
      <c r="B148" s="17" t="s">
        <v>122</v>
      </c>
      <c r="C148" s="18" t="s">
        <v>465</v>
      </c>
      <c r="D148" s="17" t="s">
        <v>705</v>
      </c>
      <c r="E148" s="18" t="s">
        <v>467</v>
      </c>
      <c r="F148" s="161"/>
      <c r="G148" s="17" t="s">
        <v>442</v>
      </c>
      <c r="H148" s="161"/>
      <c r="I148" s="94" t="s">
        <v>238</v>
      </c>
      <c r="J148" s="37">
        <v>1</v>
      </c>
      <c r="K148" s="37" t="s">
        <v>43</v>
      </c>
      <c r="L148" s="37">
        <v>0</v>
      </c>
      <c r="M148" s="37">
        <v>0</v>
      </c>
      <c r="N148" s="37">
        <v>0</v>
      </c>
      <c r="O148" s="37">
        <v>1</v>
      </c>
      <c r="P148" s="38" t="s">
        <v>36</v>
      </c>
      <c r="Q148" s="38" t="s">
        <v>354</v>
      </c>
      <c r="R148" s="38" t="s">
        <v>553</v>
      </c>
      <c r="S148" s="38" t="s">
        <v>23</v>
      </c>
      <c r="T148" s="38" t="s">
        <v>403</v>
      </c>
      <c r="U148" s="38" t="s">
        <v>583</v>
      </c>
      <c r="V148" s="51" t="s">
        <v>552</v>
      </c>
      <c r="W148" s="17" t="s">
        <v>442</v>
      </c>
      <c r="X148" s="18" t="s">
        <v>383</v>
      </c>
      <c r="Y148" s="37" t="s">
        <v>369</v>
      </c>
      <c r="Z148" s="161"/>
      <c r="AA148" s="17" t="s">
        <v>186</v>
      </c>
    </row>
    <row r="149" spans="1:27" ht="123.75" x14ac:dyDescent="0.25">
      <c r="A149" s="18" t="s">
        <v>446</v>
      </c>
      <c r="B149" s="17" t="s">
        <v>122</v>
      </c>
      <c r="C149" s="18" t="s">
        <v>465</v>
      </c>
      <c r="D149" s="17" t="s">
        <v>705</v>
      </c>
      <c r="E149" s="18" t="s">
        <v>467</v>
      </c>
      <c r="F149" s="161">
        <f>5600000*11+67100000</f>
        <v>128700000</v>
      </c>
      <c r="G149" s="17" t="s">
        <v>442</v>
      </c>
      <c r="H149" s="161">
        <f>5600000*11+67100000</f>
        <v>128700000</v>
      </c>
      <c r="I149" s="94" t="s">
        <v>239</v>
      </c>
      <c r="J149" s="37">
        <v>100</v>
      </c>
      <c r="K149" s="37" t="s">
        <v>42</v>
      </c>
      <c r="L149" s="37">
        <v>100</v>
      </c>
      <c r="M149" s="37">
        <v>100</v>
      </c>
      <c r="N149" s="37">
        <v>100</v>
      </c>
      <c r="O149" s="37">
        <v>100</v>
      </c>
      <c r="P149" s="38" t="s">
        <v>36</v>
      </c>
      <c r="Q149" s="38" t="s">
        <v>358</v>
      </c>
      <c r="R149" s="38" t="s">
        <v>553</v>
      </c>
      <c r="S149" s="38" t="s">
        <v>23</v>
      </c>
      <c r="T149" s="38" t="s">
        <v>558</v>
      </c>
      <c r="U149" s="38" t="s">
        <v>583</v>
      </c>
      <c r="V149" s="51" t="s">
        <v>552</v>
      </c>
      <c r="W149" s="17" t="s">
        <v>442</v>
      </c>
      <c r="X149" s="18" t="s">
        <v>383</v>
      </c>
      <c r="Y149" s="37" t="s">
        <v>369</v>
      </c>
      <c r="Z149" s="161">
        <f>5600000*11+67100000</f>
        <v>128700000</v>
      </c>
      <c r="AA149" s="17" t="s">
        <v>186</v>
      </c>
    </row>
    <row r="150" spans="1:27" ht="67.5" x14ac:dyDescent="0.25">
      <c r="A150" s="18" t="s">
        <v>446</v>
      </c>
      <c r="B150" s="17" t="s">
        <v>122</v>
      </c>
      <c r="C150" s="18" t="s">
        <v>465</v>
      </c>
      <c r="D150" s="17" t="s">
        <v>705</v>
      </c>
      <c r="E150" s="18" t="s">
        <v>467</v>
      </c>
      <c r="F150" s="161"/>
      <c r="G150" s="17" t="s">
        <v>442</v>
      </c>
      <c r="H150" s="161"/>
      <c r="I150" s="94" t="s">
        <v>240</v>
      </c>
      <c r="J150" s="37">
        <v>100</v>
      </c>
      <c r="K150" s="37" t="s">
        <v>42</v>
      </c>
      <c r="L150" s="37">
        <v>100</v>
      </c>
      <c r="M150" s="37">
        <v>100</v>
      </c>
      <c r="N150" s="37">
        <v>100</v>
      </c>
      <c r="O150" s="37">
        <v>100</v>
      </c>
      <c r="P150" s="38" t="s">
        <v>36</v>
      </c>
      <c r="Q150" s="38" t="s">
        <v>358</v>
      </c>
      <c r="R150" s="38" t="s">
        <v>553</v>
      </c>
      <c r="S150" s="38" t="s">
        <v>23</v>
      </c>
      <c r="T150" s="38" t="s">
        <v>558</v>
      </c>
      <c r="U150" s="38" t="s">
        <v>583</v>
      </c>
      <c r="V150" s="51" t="s">
        <v>552</v>
      </c>
      <c r="W150" s="17" t="s">
        <v>442</v>
      </c>
      <c r="X150" s="18" t="s">
        <v>383</v>
      </c>
      <c r="Y150" s="37" t="s">
        <v>369</v>
      </c>
      <c r="Z150" s="161"/>
      <c r="AA150" s="17" t="s">
        <v>186</v>
      </c>
    </row>
    <row r="151" spans="1:27" ht="45" x14ac:dyDescent="0.25">
      <c r="A151" s="18" t="s">
        <v>446</v>
      </c>
      <c r="B151" s="17" t="s">
        <v>122</v>
      </c>
      <c r="C151" s="18" t="s">
        <v>465</v>
      </c>
      <c r="D151" s="17" t="s">
        <v>705</v>
      </c>
      <c r="E151" s="18" t="s">
        <v>464</v>
      </c>
      <c r="F151" s="161"/>
      <c r="G151" s="17" t="s">
        <v>442</v>
      </c>
      <c r="H151" s="161"/>
      <c r="I151" s="94" t="s">
        <v>241</v>
      </c>
      <c r="J151" s="37">
        <v>100</v>
      </c>
      <c r="K151" s="37" t="s">
        <v>42</v>
      </c>
      <c r="L151" s="37">
        <v>100</v>
      </c>
      <c r="M151" s="37">
        <v>100</v>
      </c>
      <c r="N151" s="37">
        <v>100</v>
      </c>
      <c r="O151" s="37">
        <v>100</v>
      </c>
      <c r="P151" s="38" t="s">
        <v>36</v>
      </c>
      <c r="Q151" s="38" t="s">
        <v>356</v>
      </c>
      <c r="R151" s="40" t="s">
        <v>553</v>
      </c>
      <c r="S151" s="40" t="s">
        <v>23</v>
      </c>
      <c r="T151" s="40" t="s">
        <v>558</v>
      </c>
      <c r="U151" s="40" t="s">
        <v>583</v>
      </c>
      <c r="V151" s="51" t="s">
        <v>552</v>
      </c>
      <c r="W151" s="17" t="s">
        <v>442</v>
      </c>
      <c r="X151" s="18" t="s">
        <v>383</v>
      </c>
      <c r="Y151" s="37" t="s">
        <v>369</v>
      </c>
      <c r="Z151" s="161"/>
      <c r="AA151" s="17" t="s">
        <v>186</v>
      </c>
    </row>
    <row r="152" spans="1:27" ht="45" x14ac:dyDescent="0.25">
      <c r="A152" s="18" t="s">
        <v>446</v>
      </c>
      <c r="B152" s="17" t="s">
        <v>122</v>
      </c>
      <c r="C152" s="18" t="s">
        <v>465</v>
      </c>
      <c r="D152" s="17" t="s">
        <v>705</v>
      </c>
      <c r="E152" s="18" t="s">
        <v>467</v>
      </c>
      <c r="F152" s="161"/>
      <c r="G152" s="17" t="s">
        <v>442</v>
      </c>
      <c r="H152" s="161"/>
      <c r="I152" s="94" t="s">
        <v>242</v>
      </c>
      <c r="J152" s="37">
        <v>100</v>
      </c>
      <c r="K152" s="37" t="s">
        <v>42</v>
      </c>
      <c r="L152" s="37">
        <v>100</v>
      </c>
      <c r="M152" s="37">
        <v>100</v>
      </c>
      <c r="N152" s="37">
        <v>100</v>
      </c>
      <c r="O152" s="37">
        <v>100</v>
      </c>
      <c r="P152" s="38" t="s">
        <v>36</v>
      </c>
      <c r="Q152" s="38" t="s">
        <v>354</v>
      </c>
      <c r="R152" s="40" t="s">
        <v>553</v>
      </c>
      <c r="S152" s="40" t="s">
        <v>22</v>
      </c>
      <c r="T152" s="95" t="s">
        <v>584</v>
      </c>
      <c r="U152" s="40" t="s">
        <v>583</v>
      </c>
      <c r="V152" s="51" t="s">
        <v>552</v>
      </c>
      <c r="W152" s="17" t="s">
        <v>442</v>
      </c>
      <c r="X152" s="18" t="s">
        <v>383</v>
      </c>
      <c r="Y152" s="37" t="s">
        <v>369</v>
      </c>
      <c r="Z152" s="161"/>
      <c r="AA152" s="17" t="s">
        <v>186</v>
      </c>
    </row>
    <row r="153" spans="1:27" ht="45" x14ac:dyDescent="0.25">
      <c r="A153" s="18" t="s">
        <v>446</v>
      </c>
      <c r="B153" s="17" t="s">
        <v>122</v>
      </c>
      <c r="C153" s="18" t="s">
        <v>465</v>
      </c>
      <c r="D153" s="17" t="s">
        <v>705</v>
      </c>
      <c r="E153" s="18" t="s">
        <v>467</v>
      </c>
      <c r="F153" s="161"/>
      <c r="G153" s="17" t="s">
        <v>442</v>
      </c>
      <c r="H153" s="161"/>
      <c r="I153" s="94" t="s">
        <v>243</v>
      </c>
      <c r="J153" s="37">
        <v>1</v>
      </c>
      <c r="K153" s="37" t="s">
        <v>463</v>
      </c>
      <c r="L153" s="37">
        <v>1</v>
      </c>
      <c r="M153" s="37">
        <v>0</v>
      </c>
      <c r="N153" s="37">
        <v>0</v>
      </c>
      <c r="O153" s="37">
        <v>0</v>
      </c>
      <c r="P153" s="38" t="s">
        <v>36</v>
      </c>
      <c r="Q153" s="38" t="s">
        <v>357</v>
      </c>
      <c r="R153" s="40" t="s">
        <v>557</v>
      </c>
      <c r="S153" s="40" t="s">
        <v>23</v>
      </c>
      <c r="T153" s="40" t="s">
        <v>558</v>
      </c>
      <c r="U153" s="40" t="s">
        <v>583</v>
      </c>
      <c r="V153" s="51" t="s">
        <v>552</v>
      </c>
      <c r="W153" s="17" t="s">
        <v>442</v>
      </c>
      <c r="X153" s="18" t="s">
        <v>383</v>
      </c>
      <c r="Y153" s="37" t="s">
        <v>369</v>
      </c>
      <c r="Z153" s="161"/>
      <c r="AA153" s="17" t="s">
        <v>186</v>
      </c>
    </row>
    <row r="154" spans="1:27" ht="67.5" x14ac:dyDescent="0.25">
      <c r="A154" s="18" t="s">
        <v>446</v>
      </c>
      <c r="B154" s="17" t="s">
        <v>122</v>
      </c>
      <c r="C154" s="18" t="s">
        <v>465</v>
      </c>
      <c r="D154" s="17" t="s">
        <v>705</v>
      </c>
      <c r="E154" s="18" t="s">
        <v>468</v>
      </c>
      <c r="F154" s="161">
        <v>70700000</v>
      </c>
      <c r="G154" s="17" t="s">
        <v>443</v>
      </c>
      <c r="H154" s="161">
        <v>70700000</v>
      </c>
      <c r="I154" s="94" t="s">
        <v>244</v>
      </c>
      <c r="J154" s="37">
        <v>100</v>
      </c>
      <c r="K154" s="37" t="s">
        <v>42</v>
      </c>
      <c r="L154" s="37">
        <v>100</v>
      </c>
      <c r="M154" s="37">
        <v>100</v>
      </c>
      <c r="N154" s="37">
        <v>100</v>
      </c>
      <c r="O154" s="37">
        <v>100</v>
      </c>
      <c r="P154" s="38" t="s">
        <v>36</v>
      </c>
      <c r="Q154" s="38" t="s">
        <v>355</v>
      </c>
      <c r="R154" s="40" t="s">
        <v>553</v>
      </c>
      <c r="S154" s="40" t="s">
        <v>23</v>
      </c>
      <c r="T154" s="40" t="s">
        <v>403</v>
      </c>
      <c r="U154" s="40" t="s">
        <v>583</v>
      </c>
      <c r="V154" s="51" t="s">
        <v>618</v>
      </c>
      <c r="W154" s="17" t="s">
        <v>443</v>
      </c>
      <c r="X154" s="18" t="s">
        <v>30</v>
      </c>
      <c r="Y154" s="37" t="s">
        <v>369</v>
      </c>
      <c r="Z154" s="161">
        <v>70700000</v>
      </c>
      <c r="AA154" s="17" t="s">
        <v>186</v>
      </c>
    </row>
    <row r="155" spans="1:27" ht="67.5" x14ac:dyDescent="0.25">
      <c r="A155" s="18" t="s">
        <v>446</v>
      </c>
      <c r="B155" s="17" t="s">
        <v>122</v>
      </c>
      <c r="C155" s="18" t="s">
        <v>465</v>
      </c>
      <c r="D155" s="17" t="s">
        <v>705</v>
      </c>
      <c r="E155" s="18" t="s">
        <v>468</v>
      </c>
      <c r="F155" s="161"/>
      <c r="G155" s="17" t="s">
        <v>443</v>
      </c>
      <c r="H155" s="161"/>
      <c r="I155" s="94" t="s">
        <v>245</v>
      </c>
      <c r="J155" s="37">
        <v>100</v>
      </c>
      <c r="K155" s="37" t="s">
        <v>42</v>
      </c>
      <c r="L155" s="37">
        <v>100</v>
      </c>
      <c r="M155" s="37">
        <v>100</v>
      </c>
      <c r="N155" s="37">
        <v>100</v>
      </c>
      <c r="O155" s="37">
        <v>100</v>
      </c>
      <c r="P155" s="38" t="s">
        <v>36</v>
      </c>
      <c r="Q155" s="38" t="s">
        <v>355</v>
      </c>
      <c r="R155" s="40" t="s">
        <v>553</v>
      </c>
      <c r="S155" s="40" t="s">
        <v>23</v>
      </c>
      <c r="T155" s="40" t="s">
        <v>558</v>
      </c>
      <c r="U155" s="40" t="s">
        <v>583</v>
      </c>
      <c r="V155" s="51" t="s">
        <v>618</v>
      </c>
      <c r="W155" s="17" t="s">
        <v>443</v>
      </c>
      <c r="X155" s="18" t="s">
        <v>30</v>
      </c>
      <c r="Y155" s="37" t="s">
        <v>369</v>
      </c>
      <c r="Z155" s="161"/>
      <c r="AA155" s="17" t="s">
        <v>186</v>
      </c>
    </row>
    <row r="156" spans="1:27" ht="67.5" x14ac:dyDescent="0.25">
      <c r="A156" s="18" t="s">
        <v>446</v>
      </c>
      <c r="B156" s="17" t="s">
        <v>122</v>
      </c>
      <c r="C156" s="18" t="s">
        <v>465</v>
      </c>
      <c r="D156" s="17" t="s">
        <v>705</v>
      </c>
      <c r="E156" s="18" t="s">
        <v>464</v>
      </c>
      <c r="F156" s="76">
        <v>15000000</v>
      </c>
      <c r="G156" s="17" t="s">
        <v>443</v>
      </c>
      <c r="H156" s="76">
        <v>15000000</v>
      </c>
      <c r="I156" s="94" t="s">
        <v>246</v>
      </c>
      <c r="J156" s="37">
        <v>100</v>
      </c>
      <c r="K156" s="37" t="s">
        <v>42</v>
      </c>
      <c r="L156" s="37">
        <v>100</v>
      </c>
      <c r="M156" s="37">
        <v>100</v>
      </c>
      <c r="N156" s="37">
        <v>100</v>
      </c>
      <c r="O156" s="37">
        <v>100</v>
      </c>
      <c r="P156" s="38" t="s">
        <v>36</v>
      </c>
      <c r="Q156" s="38" t="s">
        <v>356</v>
      </c>
      <c r="R156" s="40" t="s">
        <v>553</v>
      </c>
      <c r="S156" s="40" t="s">
        <v>23</v>
      </c>
      <c r="T156" s="40" t="s">
        <v>556</v>
      </c>
      <c r="U156" s="40" t="s">
        <v>583</v>
      </c>
      <c r="V156" s="51" t="s">
        <v>541</v>
      </c>
      <c r="W156" s="17" t="s">
        <v>443</v>
      </c>
      <c r="X156" s="18" t="s">
        <v>30</v>
      </c>
      <c r="Y156" s="37" t="s">
        <v>369</v>
      </c>
      <c r="Z156" s="76">
        <v>15000000</v>
      </c>
      <c r="AA156" s="17" t="s">
        <v>186</v>
      </c>
    </row>
    <row r="157" spans="1:27" ht="67.5" x14ac:dyDescent="0.25">
      <c r="A157" s="18" t="s">
        <v>446</v>
      </c>
      <c r="B157" s="17" t="s">
        <v>122</v>
      </c>
      <c r="C157" s="18" t="s">
        <v>465</v>
      </c>
      <c r="D157" s="17" t="s">
        <v>705</v>
      </c>
      <c r="E157" s="18" t="s">
        <v>464</v>
      </c>
      <c r="F157" s="76">
        <v>6502500</v>
      </c>
      <c r="G157" s="17" t="s">
        <v>443</v>
      </c>
      <c r="H157" s="76">
        <v>6502500</v>
      </c>
      <c r="I157" s="94" t="s">
        <v>632</v>
      </c>
      <c r="J157" s="37">
        <v>1</v>
      </c>
      <c r="K157" s="37" t="s">
        <v>93</v>
      </c>
      <c r="L157" s="37">
        <v>1</v>
      </c>
      <c r="M157" s="37">
        <v>0</v>
      </c>
      <c r="N157" s="37">
        <v>0</v>
      </c>
      <c r="O157" s="37">
        <v>0</v>
      </c>
      <c r="P157" s="38" t="s">
        <v>36</v>
      </c>
      <c r="Q157" s="38" t="s">
        <v>358</v>
      </c>
      <c r="R157" s="40" t="s">
        <v>553</v>
      </c>
      <c r="S157" s="40" t="s">
        <v>23</v>
      </c>
      <c r="T157" s="40" t="s">
        <v>556</v>
      </c>
      <c r="U157" s="40" t="s">
        <v>583</v>
      </c>
      <c r="V157" s="51" t="s">
        <v>622</v>
      </c>
      <c r="W157" s="17" t="s">
        <v>28</v>
      </c>
      <c r="X157" s="18" t="s">
        <v>633</v>
      </c>
      <c r="Y157" s="37" t="s">
        <v>369</v>
      </c>
      <c r="Z157" s="76">
        <v>6502500</v>
      </c>
      <c r="AA157" s="17" t="s">
        <v>186</v>
      </c>
    </row>
    <row r="158" spans="1:27" ht="67.5" x14ac:dyDescent="0.25">
      <c r="A158" s="18" t="s">
        <v>446</v>
      </c>
      <c r="B158" s="17" t="s">
        <v>122</v>
      </c>
      <c r="C158" s="18" t="s">
        <v>474</v>
      </c>
      <c r="D158" s="17" t="s">
        <v>705</v>
      </c>
      <c r="E158" s="18" t="s">
        <v>473</v>
      </c>
      <c r="F158" s="161">
        <f>30800000+35200000</f>
        <v>66000000</v>
      </c>
      <c r="G158" s="17" t="s">
        <v>443</v>
      </c>
      <c r="H158" s="161">
        <f>30800000+35200000</f>
        <v>66000000</v>
      </c>
      <c r="I158" s="17" t="s">
        <v>250</v>
      </c>
      <c r="J158" s="37">
        <v>1</v>
      </c>
      <c r="K158" s="37" t="s">
        <v>460</v>
      </c>
      <c r="L158" s="37">
        <v>1</v>
      </c>
      <c r="M158" s="37">
        <v>1</v>
      </c>
      <c r="N158" s="37">
        <v>1</v>
      </c>
      <c r="O158" s="37">
        <v>1</v>
      </c>
      <c r="P158" s="38" t="s">
        <v>36</v>
      </c>
      <c r="Q158" s="38" t="s">
        <v>355</v>
      </c>
      <c r="R158" s="40" t="s">
        <v>553</v>
      </c>
      <c r="S158" s="40" t="s">
        <v>22</v>
      </c>
      <c r="T158" s="40" t="s">
        <v>556</v>
      </c>
      <c r="U158" s="40" t="s">
        <v>599</v>
      </c>
      <c r="V158" s="51" t="s">
        <v>38</v>
      </c>
      <c r="W158" s="17" t="s">
        <v>443</v>
      </c>
      <c r="X158" s="18" t="s">
        <v>30</v>
      </c>
      <c r="Y158" s="37" t="s">
        <v>372</v>
      </c>
      <c r="Z158" s="161">
        <f>30800000+35200000</f>
        <v>66000000</v>
      </c>
      <c r="AA158" s="17" t="s">
        <v>186</v>
      </c>
    </row>
    <row r="159" spans="1:27" ht="67.5" x14ac:dyDescent="0.25">
      <c r="A159" s="18" t="s">
        <v>446</v>
      </c>
      <c r="B159" s="17" t="s">
        <v>122</v>
      </c>
      <c r="C159" s="18" t="s">
        <v>474</v>
      </c>
      <c r="D159" s="17" t="s">
        <v>705</v>
      </c>
      <c r="E159" s="18" t="s">
        <v>473</v>
      </c>
      <c r="F159" s="161"/>
      <c r="G159" s="17" t="s">
        <v>443</v>
      </c>
      <c r="H159" s="161"/>
      <c r="I159" s="17" t="s">
        <v>251</v>
      </c>
      <c r="J159" s="37">
        <v>1</v>
      </c>
      <c r="K159" s="37" t="s">
        <v>45</v>
      </c>
      <c r="L159" s="37">
        <v>1</v>
      </c>
      <c r="M159" s="37">
        <v>1</v>
      </c>
      <c r="N159" s="37">
        <v>1</v>
      </c>
      <c r="O159" s="37">
        <v>1</v>
      </c>
      <c r="P159" s="38" t="s">
        <v>36</v>
      </c>
      <c r="Q159" s="38" t="s">
        <v>355</v>
      </c>
      <c r="R159" s="40" t="s">
        <v>553</v>
      </c>
      <c r="S159" s="40" t="s">
        <v>23</v>
      </c>
      <c r="T159" s="40" t="s">
        <v>403</v>
      </c>
      <c r="U159" s="40" t="s">
        <v>599</v>
      </c>
      <c r="V159" s="51" t="s">
        <v>38</v>
      </c>
      <c r="W159" s="17" t="s">
        <v>443</v>
      </c>
      <c r="X159" s="18" t="s">
        <v>30</v>
      </c>
      <c r="Y159" s="37" t="s">
        <v>372</v>
      </c>
      <c r="Z159" s="161"/>
      <c r="AA159" s="17" t="s">
        <v>186</v>
      </c>
    </row>
    <row r="160" spans="1:27" ht="67.5" x14ac:dyDescent="0.25">
      <c r="A160" s="18" t="s">
        <v>446</v>
      </c>
      <c r="B160" s="17" t="s">
        <v>122</v>
      </c>
      <c r="C160" s="18" t="s">
        <v>474</v>
      </c>
      <c r="D160" s="17" t="s">
        <v>705</v>
      </c>
      <c r="E160" s="18" t="s">
        <v>473</v>
      </c>
      <c r="F160" s="161"/>
      <c r="G160" s="17" t="s">
        <v>443</v>
      </c>
      <c r="H160" s="161"/>
      <c r="I160" s="17" t="s">
        <v>603</v>
      </c>
      <c r="J160" s="37">
        <v>100</v>
      </c>
      <c r="K160" s="37" t="s">
        <v>42</v>
      </c>
      <c r="L160" s="37">
        <v>100</v>
      </c>
      <c r="M160" s="37">
        <v>100</v>
      </c>
      <c r="N160" s="37">
        <v>100</v>
      </c>
      <c r="O160" s="37">
        <v>100</v>
      </c>
      <c r="P160" s="38" t="s">
        <v>36</v>
      </c>
      <c r="Q160" s="38" t="s">
        <v>355</v>
      </c>
      <c r="R160" s="40" t="s">
        <v>553</v>
      </c>
      <c r="S160" s="40" t="s">
        <v>23</v>
      </c>
      <c r="T160" s="40" t="s">
        <v>556</v>
      </c>
      <c r="U160" s="40" t="s">
        <v>599</v>
      </c>
      <c r="V160" s="51" t="s">
        <v>38</v>
      </c>
      <c r="W160" s="17" t="s">
        <v>443</v>
      </c>
      <c r="X160" s="18" t="s">
        <v>30</v>
      </c>
      <c r="Y160" s="37" t="s">
        <v>372</v>
      </c>
      <c r="Z160" s="161"/>
      <c r="AA160" s="17" t="s">
        <v>186</v>
      </c>
    </row>
    <row r="161" spans="1:27" ht="67.5" x14ac:dyDescent="0.25">
      <c r="A161" s="18" t="s">
        <v>446</v>
      </c>
      <c r="B161" s="17" t="s">
        <v>122</v>
      </c>
      <c r="C161" s="18" t="s">
        <v>474</v>
      </c>
      <c r="D161" s="17" t="s">
        <v>705</v>
      </c>
      <c r="E161" s="18" t="s">
        <v>473</v>
      </c>
      <c r="F161" s="161"/>
      <c r="G161" s="17" t="s">
        <v>443</v>
      </c>
      <c r="H161" s="161"/>
      <c r="I161" s="17" t="s">
        <v>247</v>
      </c>
      <c r="J161" s="37">
        <v>100</v>
      </c>
      <c r="K161" s="37" t="s">
        <v>42</v>
      </c>
      <c r="L161" s="37">
        <v>100</v>
      </c>
      <c r="M161" s="37">
        <v>100</v>
      </c>
      <c r="N161" s="37">
        <v>100</v>
      </c>
      <c r="O161" s="37">
        <v>100</v>
      </c>
      <c r="P161" s="38" t="s">
        <v>36</v>
      </c>
      <c r="Q161" s="38" t="s">
        <v>417</v>
      </c>
      <c r="R161" s="40" t="s">
        <v>553</v>
      </c>
      <c r="S161" s="40" t="s">
        <v>22</v>
      </c>
      <c r="T161" s="40" t="s">
        <v>556</v>
      </c>
      <c r="U161" s="40" t="s">
        <v>599</v>
      </c>
      <c r="V161" s="51" t="s">
        <v>38</v>
      </c>
      <c r="W161" s="17" t="s">
        <v>443</v>
      </c>
      <c r="X161" s="18" t="s">
        <v>30</v>
      </c>
      <c r="Y161" s="37" t="s">
        <v>372</v>
      </c>
      <c r="Z161" s="161"/>
      <c r="AA161" s="17" t="s">
        <v>186</v>
      </c>
    </row>
    <row r="162" spans="1:27" ht="67.5" x14ac:dyDescent="0.25">
      <c r="A162" s="18" t="s">
        <v>446</v>
      </c>
      <c r="B162" s="17" t="s">
        <v>122</v>
      </c>
      <c r="C162" s="18" t="s">
        <v>474</v>
      </c>
      <c r="D162" s="17" t="s">
        <v>705</v>
      </c>
      <c r="E162" s="18" t="s">
        <v>473</v>
      </c>
      <c r="F162" s="161"/>
      <c r="G162" s="17" t="s">
        <v>443</v>
      </c>
      <c r="H162" s="161"/>
      <c r="I162" s="17" t="s">
        <v>248</v>
      </c>
      <c r="J162" s="37">
        <v>100</v>
      </c>
      <c r="K162" s="37" t="s">
        <v>42</v>
      </c>
      <c r="L162" s="37">
        <v>100</v>
      </c>
      <c r="M162" s="37">
        <v>100</v>
      </c>
      <c r="N162" s="37">
        <v>100</v>
      </c>
      <c r="O162" s="37">
        <v>100</v>
      </c>
      <c r="P162" s="38" t="s">
        <v>36</v>
      </c>
      <c r="Q162" s="38" t="s">
        <v>417</v>
      </c>
      <c r="R162" s="40" t="s">
        <v>553</v>
      </c>
      <c r="S162" s="40" t="s">
        <v>22</v>
      </c>
      <c r="T162" s="40" t="s">
        <v>556</v>
      </c>
      <c r="U162" s="40" t="s">
        <v>599</v>
      </c>
      <c r="V162" s="51" t="s">
        <v>38</v>
      </c>
      <c r="W162" s="17" t="s">
        <v>443</v>
      </c>
      <c r="X162" s="18" t="s">
        <v>30</v>
      </c>
      <c r="Y162" s="37" t="s">
        <v>372</v>
      </c>
      <c r="Z162" s="161"/>
      <c r="AA162" s="17" t="s">
        <v>186</v>
      </c>
    </row>
    <row r="163" spans="1:27" ht="67.5" x14ac:dyDescent="0.25">
      <c r="A163" s="18" t="s">
        <v>446</v>
      </c>
      <c r="B163" s="17" t="s">
        <v>122</v>
      </c>
      <c r="C163" s="18" t="s">
        <v>474</v>
      </c>
      <c r="D163" s="17" t="s">
        <v>705</v>
      </c>
      <c r="E163" s="18" t="s">
        <v>473</v>
      </c>
      <c r="F163" s="161"/>
      <c r="G163" s="17" t="s">
        <v>443</v>
      </c>
      <c r="H163" s="161"/>
      <c r="I163" s="17" t="s">
        <v>249</v>
      </c>
      <c r="J163" s="37">
        <v>100</v>
      </c>
      <c r="K163" s="37" t="s">
        <v>42</v>
      </c>
      <c r="L163" s="37">
        <v>100</v>
      </c>
      <c r="M163" s="37">
        <v>100</v>
      </c>
      <c r="N163" s="37">
        <v>100</v>
      </c>
      <c r="O163" s="37">
        <v>100</v>
      </c>
      <c r="P163" s="38" t="s">
        <v>36</v>
      </c>
      <c r="Q163" s="38" t="s">
        <v>417</v>
      </c>
      <c r="R163" s="40" t="s">
        <v>553</v>
      </c>
      <c r="S163" s="40" t="s">
        <v>22</v>
      </c>
      <c r="T163" s="40" t="s">
        <v>556</v>
      </c>
      <c r="U163" s="40" t="s">
        <v>599</v>
      </c>
      <c r="V163" s="51" t="s">
        <v>38</v>
      </c>
      <c r="W163" s="17" t="s">
        <v>443</v>
      </c>
      <c r="X163" s="18" t="s">
        <v>30</v>
      </c>
      <c r="Y163" s="37" t="s">
        <v>372</v>
      </c>
      <c r="Z163" s="161"/>
      <c r="AA163" s="17" t="s">
        <v>186</v>
      </c>
    </row>
    <row r="164" spans="1:27" ht="56.25" x14ac:dyDescent="0.25">
      <c r="A164" s="18" t="s">
        <v>446</v>
      </c>
      <c r="B164" s="17" t="s">
        <v>122</v>
      </c>
      <c r="C164" s="18" t="s">
        <v>474</v>
      </c>
      <c r="D164" s="17" t="s">
        <v>705</v>
      </c>
      <c r="E164" s="18" t="s">
        <v>473</v>
      </c>
      <c r="F164" s="56">
        <v>156612267.34999999</v>
      </c>
      <c r="G164" s="17" t="s">
        <v>454</v>
      </c>
      <c r="H164" s="56">
        <v>156612267.34999999</v>
      </c>
      <c r="I164" s="17" t="s">
        <v>252</v>
      </c>
      <c r="J164" s="37">
        <v>100</v>
      </c>
      <c r="K164" s="37" t="s">
        <v>42</v>
      </c>
      <c r="L164" s="37">
        <v>100</v>
      </c>
      <c r="M164" s="37">
        <v>100</v>
      </c>
      <c r="N164" s="37">
        <v>100</v>
      </c>
      <c r="O164" s="37">
        <v>100</v>
      </c>
      <c r="P164" s="38" t="s">
        <v>36</v>
      </c>
      <c r="Q164" s="38" t="s">
        <v>417</v>
      </c>
      <c r="R164" s="40" t="s">
        <v>553</v>
      </c>
      <c r="S164" s="40" t="s">
        <v>22</v>
      </c>
      <c r="T164" s="40" t="s">
        <v>556</v>
      </c>
      <c r="U164" s="40" t="s">
        <v>599</v>
      </c>
      <c r="V164" s="51" t="s">
        <v>257</v>
      </c>
      <c r="W164" s="17" t="s">
        <v>454</v>
      </c>
      <c r="X164" s="18" t="s">
        <v>470</v>
      </c>
      <c r="Y164" s="37" t="s">
        <v>471</v>
      </c>
      <c r="Z164" s="56">
        <v>156612267.34999999</v>
      </c>
      <c r="AA164" s="17" t="s">
        <v>186</v>
      </c>
    </row>
    <row r="165" spans="1:27" ht="56.25" x14ac:dyDescent="0.25">
      <c r="A165" s="18" t="s">
        <v>446</v>
      </c>
      <c r="B165" s="17" t="s">
        <v>122</v>
      </c>
      <c r="C165" s="18" t="s">
        <v>474</v>
      </c>
      <c r="D165" s="17" t="s">
        <v>705</v>
      </c>
      <c r="E165" s="18" t="s">
        <v>473</v>
      </c>
      <c r="F165" s="56">
        <v>88232334.829999998</v>
      </c>
      <c r="G165" s="17" t="s">
        <v>454</v>
      </c>
      <c r="H165" s="56">
        <v>88232334.829999998</v>
      </c>
      <c r="I165" s="17" t="s">
        <v>253</v>
      </c>
      <c r="J165" s="37">
        <v>100</v>
      </c>
      <c r="K165" s="37" t="s">
        <v>42</v>
      </c>
      <c r="L165" s="37">
        <v>100</v>
      </c>
      <c r="M165" s="37">
        <v>100</v>
      </c>
      <c r="N165" s="37">
        <v>100</v>
      </c>
      <c r="O165" s="37">
        <v>100</v>
      </c>
      <c r="P165" s="38" t="s">
        <v>36</v>
      </c>
      <c r="Q165" s="38" t="s">
        <v>417</v>
      </c>
      <c r="R165" s="40" t="s">
        <v>553</v>
      </c>
      <c r="S165" s="40" t="s">
        <v>22</v>
      </c>
      <c r="T165" s="40" t="s">
        <v>556</v>
      </c>
      <c r="U165" s="40" t="s">
        <v>599</v>
      </c>
      <c r="V165" s="51" t="s">
        <v>258</v>
      </c>
      <c r="W165" s="17" t="s">
        <v>454</v>
      </c>
      <c r="X165" s="18" t="s">
        <v>470</v>
      </c>
      <c r="Y165" s="37" t="s">
        <v>471</v>
      </c>
      <c r="Z165" s="56">
        <v>88232334.829999998</v>
      </c>
      <c r="AA165" s="17" t="s">
        <v>186</v>
      </c>
    </row>
    <row r="166" spans="1:27" ht="56.25" x14ac:dyDescent="0.25">
      <c r="A166" s="18" t="s">
        <v>446</v>
      </c>
      <c r="B166" s="17" t="s">
        <v>122</v>
      </c>
      <c r="C166" s="18" t="s">
        <v>474</v>
      </c>
      <c r="D166" s="17" t="s">
        <v>705</v>
      </c>
      <c r="E166" s="18" t="s">
        <v>473</v>
      </c>
      <c r="F166" s="56">
        <v>6798000</v>
      </c>
      <c r="G166" s="17" t="s">
        <v>454</v>
      </c>
      <c r="H166" s="56">
        <v>6798000</v>
      </c>
      <c r="I166" s="17" t="s">
        <v>254</v>
      </c>
      <c r="J166" s="37">
        <v>100</v>
      </c>
      <c r="K166" s="37" t="s">
        <v>42</v>
      </c>
      <c r="L166" s="37">
        <v>100</v>
      </c>
      <c r="M166" s="37">
        <v>100</v>
      </c>
      <c r="N166" s="37">
        <v>100</v>
      </c>
      <c r="O166" s="37">
        <v>100</v>
      </c>
      <c r="P166" s="38" t="s">
        <v>36</v>
      </c>
      <c r="Q166" s="38" t="s">
        <v>417</v>
      </c>
      <c r="R166" s="40" t="s">
        <v>553</v>
      </c>
      <c r="S166" s="40" t="s">
        <v>22</v>
      </c>
      <c r="T166" s="40" t="s">
        <v>556</v>
      </c>
      <c r="U166" s="40" t="s">
        <v>599</v>
      </c>
      <c r="V166" s="51" t="s">
        <v>259</v>
      </c>
      <c r="W166" s="17" t="s">
        <v>454</v>
      </c>
      <c r="X166" s="18" t="s">
        <v>470</v>
      </c>
      <c r="Y166" s="37" t="s">
        <v>471</v>
      </c>
      <c r="Z166" s="56">
        <v>6798000</v>
      </c>
      <c r="AA166" s="17" t="s">
        <v>186</v>
      </c>
    </row>
    <row r="167" spans="1:27" ht="56.25" x14ac:dyDescent="0.25">
      <c r="A167" s="18" t="s">
        <v>446</v>
      </c>
      <c r="B167" s="17" t="s">
        <v>122</v>
      </c>
      <c r="C167" s="18" t="s">
        <v>474</v>
      </c>
      <c r="D167" s="17" t="s">
        <v>705</v>
      </c>
      <c r="E167" s="18" t="s">
        <v>473</v>
      </c>
      <c r="F167" s="56">
        <v>3745000</v>
      </c>
      <c r="G167" s="17" t="s">
        <v>442</v>
      </c>
      <c r="H167" s="56">
        <v>3745000</v>
      </c>
      <c r="I167" s="17" t="s">
        <v>255</v>
      </c>
      <c r="J167" s="37">
        <v>100</v>
      </c>
      <c r="K167" s="37" t="s">
        <v>42</v>
      </c>
      <c r="L167" s="37">
        <v>100</v>
      </c>
      <c r="M167" s="37">
        <v>100</v>
      </c>
      <c r="N167" s="37">
        <v>100</v>
      </c>
      <c r="O167" s="37">
        <v>100</v>
      </c>
      <c r="P167" s="38" t="s">
        <v>36</v>
      </c>
      <c r="Q167" s="38" t="s">
        <v>417</v>
      </c>
      <c r="R167" s="40" t="s">
        <v>553</v>
      </c>
      <c r="S167" s="40" t="s">
        <v>22</v>
      </c>
      <c r="T167" s="40" t="s">
        <v>556</v>
      </c>
      <c r="U167" s="40" t="s">
        <v>599</v>
      </c>
      <c r="V167" s="51" t="s">
        <v>260</v>
      </c>
      <c r="W167" s="17" t="s">
        <v>442</v>
      </c>
      <c r="X167" s="18" t="s">
        <v>383</v>
      </c>
      <c r="Y167" s="37" t="s">
        <v>369</v>
      </c>
      <c r="Z167" s="56">
        <v>3745000</v>
      </c>
      <c r="AA167" s="17" t="s">
        <v>186</v>
      </c>
    </row>
    <row r="168" spans="1:27" ht="56.25" x14ac:dyDescent="0.25">
      <c r="A168" s="18" t="s">
        <v>446</v>
      </c>
      <c r="B168" s="17" t="s">
        <v>122</v>
      </c>
      <c r="C168" s="18" t="s">
        <v>474</v>
      </c>
      <c r="D168" s="17" t="s">
        <v>705</v>
      </c>
      <c r="E168" s="18" t="s">
        <v>473</v>
      </c>
      <c r="F168" s="56">
        <v>40125000</v>
      </c>
      <c r="G168" s="17" t="s">
        <v>442</v>
      </c>
      <c r="H168" s="56">
        <v>40125000</v>
      </c>
      <c r="I168" s="17" t="s">
        <v>256</v>
      </c>
      <c r="J168" s="37">
        <v>100</v>
      </c>
      <c r="K168" s="37" t="s">
        <v>42</v>
      </c>
      <c r="L168" s="37">
        <v>100</v>
      </c>
      <c r="M168" s="37">
        <v>100</v>
      </c>
      <c r="N168" s="37">
        <v>100</v>
      </c>
      <c r="O168" s="37">
        <v>100</v>
      </c>
      <c r="P168" s="38" t="s">
        <v>36</v>
      </c>
      <c r="Q168" s="38" t="s">
        <v>417</v>
      </c>
      <c r="R168" s="40" t="s">
        <v>553</v>
      </c>
      <c r="S168" s="40" t="s">
        <v>22</v>
      </c>
      <c r="T168" s="40" t="s">
        <v>556</v>
      </c>
      <c r="U168" s="40" t="s">
        <v>599</v>
      </c>
      <c r="V168" s="51" t="s">
        <v>261</v>
      </c>
      <c r="W168" s="17" t="s">
        <v>442</v>
      </c>
      <c r="X168" s="18" t="s">
        <v>383</v>
      </c>
      <c r="Y168" s="37" t="s">
        <v>369</v>
      </c>
      <c r="Z168" s="56">
        <v>40125000</v>
      </c>
      <c r="AA168" s="17" t="s">
        <v>186</v>
      </c>
    </row>
    <row r="169" spans="1:27" ht="67.5" x14ac:dyDescent="0.25">
      <c r="A169" s="18" t="s">
        <v>446</v>
      </c>
      <c r="B169" s="17" t="s">
        <v>122</v>
      </c>
      <c r="C169" s="18" t="s">
        <v>474</v>
      </c>
      <c r="D169" s="17" t="s">
        <v>705</v>
      </c>
      <c r="E169" s="18" t="s">
        <v>473</v>
      </c>
      <c r="F169" s="56">
        <v>25000000</v>
      </c>
      <c r="G169" s="17" t="s">
        <v>443</v>
      </c>
      <c r="H169" s="56">
        <v>25000000</v>
      </c>
      <c r="I169" s="17" t="s">
        <v>262</v>
      </c>
      <c r="J169" s="37">
        <v>1</v>
      </c>
      <c r="K169" s="37" t="s">
        <v>516</v>
      </c>
      <c r="L169" s="37">
        <v>0</v>
      </c>
      <c r="M169" s="37">
        <v>0</v>
      </c>
      <c r="N169" s="37">
        <v>1</v>
      </c>
      <c r="O169" s="37">
        <v>0</v>
      </c>
      <c r="P169" s="38" t="s">
        <v>36</v>
      </c>
      <c r="Q169" s="38" t="s">
        <v>355</v>
      </c>
      <c r="R169" s="40" t="s">
        <v>553</v>
      </c>
      <c r="S169" s="40" t="s">
        <v>22</v>
      </c>
      <c r="T169" s="40" t="s">
        <v>556</v>
      </c>
      <c r="U169" s="40" t="s">
        <v>599</v>
      </c>
      <c r="V169" s="51" t="s">
        <v>618</v>
      </c>
      <c r="W169" s="17" t="s">
        <v>443</v>
      </c>
      <c r="X169" s="18" t="s">
        <v>30</v>
      </c>
      <c r="Y169" s="37" t="s">
        <v>371</v>
      </c>
      <c r="Z169" s="56">
        <v>25000000</v>
      </c>
      <c r="AA169" s="17" t="s">
        <v>186</v>
      </c>
    </row>
    <row r="170" spans="1:27" ht="67.5" x14ac:dyDescent="0.25">
      <c r="A170" s="18" t="s">
        <v>446</v>
      </c>
      <c r="B170" s="17" t="s">
        <v>122</v>
      </c>
      <c r="C170" s="18" t="s">
        <v>474</v>
      </c>
      <c r="D170" s="17" t="s">
        <v>705</v>
      </c>
      <c r="E170" s="18" t="s">
        <v>473</v>
      </c>
      <c r="F170" s="56">
        <v>6000000</v>
      </c>
      <c r="G170" s="17" t="s">
        <v>443</v>
      </c>
      <c r="H170" s="56">
        <v>6000000</v>
      </c>
      <c r="I170" s="17" t="s">
        <v>263</v>
      </c>
      <c r="J170" s="37">
        <v>1</v>
      </c>
      <c r="K170" s="37" t="s">
        <v>515</v>
      </c>
      <c r="L170" s="37">
        <v>1</v>
      </c>
      <c r="M170" s="37">
        <v>1</v>
      </c>
      <c r="N170" s="37">
        <v>1</v>
      </c>
      <c r="O170" s="37">
        <v>1</v>
      </c>
      <c r="P170" s="38" t="s">
        <v>36</v>
      </c>
      <c r="Q170" s="38" t="s">
        <v>356</v>
      </c>
      <c r="R170" s="40" t="s">
        <v>553</v>
      </c>
      <c r="S170" s="40" t="s">
        <v>23</v>
      </c>
      <c r="T170" s="40" t="s">
        <v>556</v>
      </c>
      <c r="U170" s="40" t="s">
        <v>599</v>
      </c>
      <c r="V170" s="51" t="s">
        <v>541</v>
      </c>
      <c r="W170" s="17" t="s">
        <v>443</v>
      </c>
      <c r="X170" s="18" t="s">
        <v>30</v>
      </c>
      <c r="Y170" s="37" t="s">
        <v>369</v>
      </c>
      <c r="Z170" s="56">
        <v>6000000</v>
      </c>
      <c r="AA170" s="17" t="s">
        <v>186</v>
      </c>
    </row>
    <row r="171" spans="1:27" ht="67.5" x14ac:dyDescent="0.25">
      <c r="A171" s="18" t="s">
        <v>446</v>
      </c>
      <c r="B171" s="17" t="s">
        <v>122</v>
      </c>
      <c r="C171" s="18" t="s">
        <v>451</v>
      </c>
      <c r="D171" s="17" t="s">
        <v>705</v>
      </c>
      <c r="E171" s="18" t="s">
        <v>447</v>
      </c>
      <c r="F171" s="57">
        <v>50000000</v>
      </c>
      <c r="G171" s="17" t="s">
        <v>443</v>
      </c>
      <c r="H171" s="57">
        <v>50000000</v>
      </c>
      <c r="I171" s="17" t="s">
        <v>181</v>
      </c>
      <c r="J171" s="37">
        <v>1</v>
      </c>
      <c r="K171" s="37" t="s">
        <v>460</v>
      </c>
      <c r="L171" s="37">
        <v>0</v>
      </c>
      <c r="M171" s="37">
        <v>0</v>
      </c>
      <c r="N171" s="37">
        <v>0</v>
      </c>
      <c r="O171" s="37">
        <v>1</v>
      </c>
      <c r="P171" s="38" t="s">
        <v>117</v>
      </c>
      <c r="Q171" s="38" t="s">
        <v>418</v>
      </c>
      <c r="R171" s="40" t="s">
        <v>104</v>
      </c>
      <c r="S171" s="39" t="s">
        <v>141</v>
      </c>
      <c r="T171" s="40" t="s">
        <v>142</v>
      </c>
      <c r="U171" s="40" t="s">
        <v>106</v>
      </c>
      <c r="V171" s="51" t="s">
        <v>212</v>
      </c>
      <c r="W171" s="17" t="s">
        <v>443</v>
      </c>
      <c r="X171" s="18" t="s">
        <v>30</v>
      </c>
      <c r="Y171" s="37" t="s">
        <v>456</v>
      </c>
      <c r="Z171" s="57">
        <v>50000000</v>
      </c>
      <c r="AA171" s="17" t="s">
        <v>186</v>
      </c>
    </row>
    <row r="172" spans="1:27" ht="67.5" x14ac:dyDescent="0.25">
      <c r="A172" s="18" t="s">
        <v>446</v>
      </c>
      <c r="B172" s="17" t="s">
        <v>122</v>
      </c>
      <c r="C172" s="18" t="s">
        <v>449</v>
      </c>
      <c r="D172" s="17" t="s">
        <v>705</v>
      </c>
      <c r="E172" s="18" t="s">
        <v>448</v>
      </c>
      <c r="F172" s="57">
        <v>30000000</v>
      </c>
      <c r="G172" s="17" t="s">
        <v>443</v>
      </c>
      <c r="H172" s="57">
        <v>30000000</v>
      </c>
      <c r="I172" s="17" t="s">
        <v>182</v>
      </c>
      <c r="J172" s="37">
        <v>1</v>
      </c>
      <c r="K172" s="37" t="s">
        <v>460</v>
      </c>
      <c r="L172" s="37">
        <v>0</v>
      </c>
      <c r="M172" s="37">
        <v>0</v>
      </c>
      <c r="N172" s="37">
        <v>0</v>
      </c>
      <c r="O172" s="37">
        <v>1</v>
      </c>
      <c r="P172" s="38" t="s">
        <v>117</v>
      </c>
      <c r="Q172" s="38" t="s">
        <v>418</v>
      </c>
      <c r="R172" s="40" t="s">
        <v>49</v>
      </c>
      <c r="S172" s="39" t="s">
        <v>141</v>
      </c>
      <c r="T172" s="40" t="s">
        <v>142</v>
      </c>
      <c r="U172" s="40" t="s">
        <v>106</v>
      </c>
      <c r="V172" s="51" t="s">
        <v>213</v>
      </c>
      <c r="W172" s="17" t="s">
        <v>443</v>
      </c>
      <c r="X172" s="18" t="s">
        <v>30</v>
      </c>
      <c r="Y172" s="37" t="s">
        <v>457</v>
      </c>
      <c r="Z172" s="57">
        <v>30000000</v>
      </c>
      <c r="AA172" s="17" t="s">
        <v>186</v>
      </c>
    </row>
    <row r="173" spans="1:27" ht="56.25" x14ac:dyDescent="0.25">
      <c r="A173" s="18" t="s">
        <v>446</v>
      </c>
      <c r="B173" s="17" t="s">
        <v>122</v>
      </c>
      <c r="C173" s="18" t="s">
        <v>451</v>
      </c>
      <c r="D173" s="17" t="s">
        <v>705</v>
      </c>
      <c r="E173" s="18" t="s">
        <v>447</v>
      </c>
      <c r="F173" s="57">
        <v>15000000</v>
      </c>
      <c r="G173" s="17" t="s">
        <v>454</v>
      </c>
      <c r="H173" s="57">
        <v>15000000</v>
      </c>
      <c r="I173" s="17" t="s">
        <v>307</v>
      </c>
      <c r="J173" s="37">
        <v>1</v>
      </c>
      <c r="K173" s="37" t="s">
        <v>460</v>
      </c>
      <c r="L173" s="37">
        <v>0</v>
      </c>
      <c r="M173" s="37">
        <v>0</v>
      </c>
      <c r="N173" s="37">
        <v>0</v>
      </c>
      <c r="O173" s="37">
        <v>1</v>
      </c>
      <c r="P173" s="38" t="s">
        <v>117</v>
      </c>
      <c r="Q173" s="38" t="s">
        <v>418</v>
      </c>
      <c r="R173" s="40" t="s">
        <v>110</v>
      </c>
      <c r="S173" s="39" t="s">
        <v>22</v>
      </c>
      <c r="T173" s="40" t="s">
        <v>105</v>
      </c>
      <c r="U173" s="40" t="s">
        <v>116</v>
      </c>
      <c r="V173" s="51" t="s">
        <v>233</v>
      </c>
      <c r="W173" s="17" t="s">
        <v>454</v>
      </c>
      <c r="X173" s="18" t="s">
        <v>455</v>
      </c>
      <c r="Y173" s="37" t="s">
        <v>456</v>
      </c>
      <c r="Z173" s="57">
        <v>15000000</v>
      </c>
      <c r="AA173" s="17" t="s">
        <v>186</v>
      </c>
    </row>
    <row r="174" spans="1:27" ht="67.5" x14ac:dyDescent="0.25">
      <c r="A174" s="18" t="s">
        <v>446</v>
      </c>
      <c r="B174" s="17" t="s">
        <v>122</v>
      </c>
      <c r="C174" s="18" t="s">
        <v>453</v>
      </c>
      <c r="D174" s="17" t="s">
        <v>705</v>
      </c>
      <c r="E174" s="18" t="s">
        <v>452</v>
      </c>
      <c r="F174" s="57">
        <v>3000000</v>
      </c>
      <c r="G174" s="17" t="s">
        <v>443</v>
      </c>
      <c r="H174" s="57">
        <v>3000000</v>
      </c>
      <c r="I174" s="17" t="s">
        <v>183</v>
      </c>
      <c r="J174" s="37">
        <v>3000</v>
      </c>
      <c r="K174" s="37" t="s">
        <v>459</v>
      </c>
      <c r="L174" s="37">
        <v>500</v>
      </c>
      <c r="M174" s="37">
        <v>1000</v>
      </c>
      <c r="N174" s="37">
        <v>1000</v>
      </c>
      <c r="O174" s="37">
        <v>500</v>
      </c>
      <c r="P174" s="38" t="s">
        <v>118</v>
      </c>
      <c r="Q174" s="38" t="s">
        <v>360</v>
      </c>
      <c r="R174" s="40" t="s">
        <v>49</v>
      </c>
      <c r="S174" s="39" t="s">
        <v>112</v>
      </c>
      <c r="T174" s="40" t="s">
        <v>113</v>
      </c>
      <c r="U174" s="40" t="s">
        <v>157</v>
      </c>
      <c r="V174" s="51" t="s">
        <v>214</v>
      </c>
      <c r="W174" s="17" t="s">
        <v>443</v>
      </c>
      <c r="X174" s="18" t="s">
        <v>30</v>
      </c>
      <c r="Y174" s="37" t="s">
        <v>456</v>
      </c>
      <c r="Z174" s="57">
        <v>3000000</v>
      </c>
      <c r="AA174" s="17" t="s">
        <v>186</v>
      </c>
    </row>
    <row r="175" spans="1:27" ht="67.5" x14ac:dyDescent="0.25">
      <c r="A175" s="18" t="s">
        <v>446</v>
      </c>
      <c r="B175" s="17" t="s">
        <v>122</v>
      </c>
      <c r="C175" s="18" t="s">
        <v>451</v>
      </c>
      <c r="D175" s="17" t="s">
        <v>705</v>
      </c>
      <c r="E175" s="18" t="s">
        <v>447</v>
      </c>
      <c r="F175" s="57">
        <v>2000000</v>
      </c>
      <c r="G175" s="17" t="s">
        <v>443</v>
      </c>
      <c r="H175" s="57">
        <v>2000000</v>
      </c>
      <c r="I175" s="17" t="s">
        <v>184</v>
      </c>
      <c r="J175" s="37">
        <v>1</v>
      </c>
      <c r="K175" s="37" t="s">
        <v>407</v>
      </c>
      <c r="L175" s="37">
        <v>0</v>
      </c>
      <c r="M175" s="37">
        <v>0</v>
      </c>
      <c r="N175" s="37">
        <v>0</v>
      </c>
      <c r="O175" s="37">
        <v>1</v>
      </c>
      <c r="P175" s="38" t="s">
        <v>118</v>
      </c>
      <c r="Q175" s="38" t="s">
        <v>361</v>
      </c>
      <c r="R175" s="40" t="s">
        <v>49</v>
      </c>
      <c r="S175" s="39" t="s">
        <v>22</v>
      </c>
      <c r="T175" s="40" t="s">
        <v>105</v>
      </c>
      <c r="U175" s="40" t="s">
        <v>116</v>
      </c>
      <c r="V175" s="51" t="s">
        <v>214</v>
      </c>
      <c r="W175" s="17" t="s">
        <v>443</v>
      </c>
      <c r="X175" s="18" t="s">
        <v>30</v>
      </c>
      <c r="Y175" s="37" t="s">
        <v>456</v>
      </c>
      <c r="Z175" s="57">
        <v>2000000</v>
      </c>
      <c r="AA175" s="17" t="s">
        <v>186</v>
      </c>
    </row>
    <row r="176" spans="1:27" ht="67.5" x14ac:dyDescent="0.25">
      <c r="A176" s="18" t="s">
        <v>446</v>
      </c>
      <c r="B176" s="17" t="s">
        <v>122</v>
      </c>
      <c r="C176" s="18" t="s">
        <v>453</v>
      </c>
      <c r="D176" s="17" t="s">
        <v>705</v>
      </c>
      <c r="E176" s="18" t="s">
        <v>452</v>
      </c>
      <c r="F176" s="57">
        <v>10000000</v>
      </c>
      <c r="G176" s="17" t="s">
        <v>443</v>
      </c>
      <c r="H176" s="57">
        <v>10000000</v>
      </c>
      <c r="I176" s="17" t="s">
        <v>185</v>
      </c>
      <c r="J176" s="37">
        <v>3000</v>
      </c>
      <c r="K176" s="37" t="s">
        <v>459</v>
      </c>
      <c r="L176" s="37">
        <v>500</v>
      </c>
      <c r="M176" s="37">
        <v>1000</v>
      </c>
      <c r="N176" s="37">
        <v>1000</v>
      </c>
      <c r="O176" s="37">
        <v>500</v>
      </c>
      <c r="P176" s="38" t="s">
        <v>118</v>
      </c>
      <c r="Q176" s="38" t="s">
        <v>360</v>
      </c>
      <c r="R176" s="40" t="s">
        <v>49</v>
      </c>
      <c r="S176" s="39" t="s">
        <v>112</v>
      </c>
      <c r="T176" s="40" t="s">
        <v>113</v>
      </c>
      <c r="U176" s="40" t="s">
        <v>144</v>
      </c>
      <c r="V176" s="51" t="s">
        <v>215</v>
      </c>
      <c r="W176" s="17" t="s">
        <v>443</v>
      </c>
      <c r="X176" s="18" t="s">
        <v>30</v>
      </c>
      <c r="Y176" s="37" t="s">
        <v>457</v>
      </c>
      <c r="Z176" s="57">
        <v>10000000</v>
      </c>
      <c r="AA176" s="17" t="s">
        <v>186</v>
      </c>
    </row>
    <row r="177" spans="1:27" ht="67.5" x14ac:dyDescent="0.25">
      <c r="A177" s="18" t="s">
        <v>446</v>
      </c>
      <c r="B177" s="17" t="s">
        <v>122</v>
      </c>
      <c r="C177" s="18" t="s">
        <v>449</v>
      </c>
      <c r="D177" s="17" t="s">
        <v>705</v>
      </c>
      <c r="E177" s="18" t="s">
        <v>448</v>
      </c>
      <c r="F177" s="57">
        <v>10000000</v>
      </c>
      <c r="G177" s="17" t="s">
        <v>443</v>
      </c>
      <c r="H177" s="57">
        <v>10000000</v>
      </c>
      <c r="I177" s="17" t="s">
        <v>187</v>
      </c>
      <c r="J177" s="37">
        <v>1</v>
      </c>
      <c r="K177" s="37" t="s">
        <v>407</v>
      </c>
      <c r="L177" s="37">
        <v>0</v>
      </c>
      <c r="M177" s="37">
        <v>0</v>
      </c>
      <c r="N177" s="37">
        <v>0</v>
      </c>
      <c r="O177" s="37">
        <v>1</v>
      </c>
      <c r="P177" s="38" t="s">
        <v>118</v>
      </c>
      <c r="Q177" s="38" t="s">
        <v>361</v>
      </c>
      <c r="R177" s="40" t="s">
        <v>104</v>
      </c>
      <c r="S177" s="39" t="s">
        <v>22</v>
      </c>
      <c r="T177" s="40" t="s">
        <v>105</v>
      </c>
      <c r="U177" s="40" t="s">
        <v>116</v>
      </c>
      <c r="V177" s="51" t="s">
        <v>215</v>
      </c>
      <c r="W177" s="17" t="s">
        <v>443</v>
      </c>
      <c r="X177" s="18" t="s">
        <v>30</v>
      </c>
      <c r="Y177" s="37" t="s">
        <v>457</v>
      </c>
      <c r="Z177" s="57">
        <v>10000000</v>
      </c>
      <c r="AA177" s="17" t="s">
        <v>186</v>
      </c>
    </row>
    <row r="178" spans="1:27" ht="67.5" x14ac:dyDescent="0.25">
      <c r="A178" s="18" t="s">
        <v>446</v>
      </c>
      <c r="B178" s="17" t="s">
        <v>122</v>
      </c>
      <c r="C178" s="18" t="s">
        <v>476</v>
      </c>
      <c r="D178" s="17" t="s">
        <v>705</v>
      </c>
      <c r="E178" s="18" t="s">
        <v>475</v>
      </c>
      <c r="F178" s="76">
        <v>8000000</v>
      </c>
      <c r="G178" s="17" t="s">
        <v>443</v>
      </c>
      <c r="H178" s="76">
        <v>8000000</v>
      </c>
      <c r="I178" s="17" t="s">
        <v>188</v>
      </c>
      <c r="J178" s="37">
        <v>150</v>
      </c>
      <c r="K178" s="37" t="s">
        <v>517</v>
      </c>
      <c r="L178" s="37">
        <v>0</v>
      </c>
      <c r="M178" s="37">
        <v>150</v>
      </c>
      <c r="N178" s="37">
        <v>0</v>
      </c>
      <c r="O178" s="37">
        <v>0</v>
      </c>
      <c r="P178" s="38" t="s">
        <v>117</v>
      </c>
      <c r="Q178" s="37" t="s">
        <v>472</v>
      </c>
      <c r="R178" s="40" t="s">
        <v>49</v>
      </c>
      <c r="S178" s="39" t="s">
        <v>23</v>
      </c>
      <c r="T178" s="40" t="s">
        <v>195</v>
      </c>
      <c r="U178" s="40" t="s">
        <v>145</v>
      </c>
      <c r="V178" s="51" t="s">
        <v>197</v>
      </c>
      <c r="W178" s="17" t="s">
        <v>443</v>
      </c>
      <c r="X178" s="18" t="s">
        <v>30</v>
      </c>
      <c r="Y178" s="37" t="s">
        <v>471</v>
      </c>
      <c r="Z178" s="76">
        <v>8000000</v>
      </c>
      <c r="AA178" s="17" t="s">
        <v>186</v>
      </c>
    </row>
    <row r="179" spans="1:27" ht="67.5" x14ac:dyDescent="0.25">
      <c r="A179" s="18" t="s">
        <v>446</v>
      </c>
      <c r="B179" s="17" t="s">
        <v>122</v>
      </c>
      <c r="C179" s="18" t="s">
        <v>476</v>
      </c>
      <c r="D179" s="17" t="s">
        <v>705</v>
      </c>
      <c r="E179" s="18" t="s">
        <v>475</v>
      </c>
      <c r="F179" s="76">
        <v>18000000</v>
      </c>
      <c r="G179" s="17" t="s">
        <v>443</v>
      </c>
      <c r="H179" s="76">
        <v>18000000</v>
      </c>
      <c r="I179" s="17" t="s">
        <v>189</v>
      </c>
      <c r="J179" s="37">
        <v>1000</v>
      </c>
      <c r="K179" s="37" t="s">
        <v>517</v>
      </c>
      <c r="L179" s="37">
        <v>0</v>
      </c>
      <c r="M179" s="37">
        <v>1000</v>
      </c>
      <c r="N179" s="37">
        <v>0</v>
      </c>
      <c r="O179" s="37">
        <v>0</v>
      </c>
      <c r="P179" s="38" t="s">
        <v>117</v>
      </c>
      <c r="Q179" s="37" t="s">
        <v>472</v>
      </c>
      <c r="R179" s="40" t="s">
        <v>110</v>
      </c>
      <c r="S179" s="39" t="s">
        <v>141</v>
      </c>
      <c r="T179" s="40" t="s">
        <v>142</v>
      </c>
      <c r="U179" s="40" t="s">
        <v>158</v>
      </c>
      <c r="V179" s="51" t="s">
        <v>197</v>
      </c>
      <c r="W179" s="17" t="s">
        <v>443</v>
      </c>
      <c r="X179" s="18" t="s">
        <v>30</v>
      </c>
      <c r="Y179" s="37" t="s">
        <v>471</v>
      </c>
      <c r="Z179" s="76">
        <v>18000000</v>
      </c>
      <c r="AA179" s="17" t="s">
        <v>186</v>
      </c>
    </row>
    <row r="180" spans="1:27" ht="67.5" x14ac:dyDescent="0.25">
      <c r="A180" s="18" t="s">
        <v>446</v>
      </c>
      <c r="B180" s="17" t="s">
        <v>122</v>
      </c>
      <c r="C180" s="18" t="s">
        <v>476</v>
      </c>
      <c r="D180" s="17" t="s">
        <v>705</v>
      </c>
      <c r="E180" s="18" t="s">
        <v>475</v>
      </c>
      <c r="F180" s="76">
        <v>10000000</v>
      </c>
      <c r="G180" s="17" t="s">
        <v>443</v>
      </c>
      <c r="H180" s="76">
        <v>10000000</v>
      </c>
      <c r="I180" s="17" t="s">
        <v>190</v>
      </c>
      <c r="J180" s="37">
        <v>900</v>
      </c>
      <c r="K180" s="37" t="s">
        <v>517</v>
      </c>
      <c r="L180" s="37">
        <v>0</v>
      </c>
      <c r="M180" s="37">
        <v>900</v>
      </c>
      <c r="N180" s="37">
        <v>0</v>
      </c>
      <c r="O180" s="37">
        <v>0</v>
      </c>
      <c r="P180" s="38" t="s">
        <v>117</v>
      </c>
      <c r="Q180" s="37" t="s">
        <v>472</v>
      </c>
      <c r="R180" s="40" t="s">
        <v>104</v>
      </c>
      <c r="S180" s="39" t="s">
        <v>141</v>
      </c>
      <c r="T180" s="40" t="s">
        <v>156</v>
      </c>
      <c r="U180" s="40" t="s">
        <v>158</v>
      </c>
      <c r="V180" s="51" t="s">
        <v>197</v>
      </c>
      <c r="W180" s="17" t="s">
        <v>443</v>
      </c>
      <c r="X180" s="18" t="s">
        <v>30</v>
      </c>
      <c r="Y180" s="37" t="s">
        <v>471</v>
      </c>
      <c r="Z180" s="76">
        <v>10000000</v>
      </c>
      <c r="AA180" s="17" t="s">
        <v>186</v>
      </c>
    </row>
    <row r="181" spans="1:27" ht="67.5" x14ac:dyDescent="0.25">
      <c r="A181" s="18" t="s">
        <v>446</v>
      </c>
      <c r="B181" s="17" t="s">
        <v>122</v>
      </c>
      <c r="C181" s="18" t="s">
        <v>478</v>
      </c>
      <c r="D181" s="17" t="s">
        <v>705</v>
      </c>
      <c r="E181" s="18" t="s">
        <v>477</v>
      </c>
      <c r="F181" s="76">
        <v>30000000</v>
      </c>
      <c r="G181" s="17" t="s">
        <v>443</v>
      </c>
      <c r="H181" s="76">
        <v>30000000</v>
      </c>
      <c r="I181" s="17" t="s">
        <v>191</v>
      </c>
      <c r="J181" s="37">
        <v>5</v>
      </c>
      <c r="K181" s="37" t="s">
        <v>43</v>
      </c>
      <c r="L181" s="37">
        <v>0</v>
      </c>
      <c r="M181" s="37">
        <v>1</v>
      </c>
      <c r="N181" s="37">
        <v>3</v>
      </c>
      <c r="O181" s="37">
        <v>1</v>
      </c>
      <c r="P181" s="38" t="s">
        <v>118</v>
      </c>
      <c r="Q181" s="38" t="s">
        <v>360</v>
      </c>
      <c r="R181" s="40" t="s">
        <v>104</v>
      </c>
      <c r="S181" s="39" t="s">
        <v>112</v>
      </c>
      <c r="T181" s="40" t="s">
        <v>113</v>
      </c>
      <c r="U181" s="40" t="s">
        <v>144</v>
      </c>
      <c r="V181" s="51" t="s">
        <v>198</v>
      </c>
      <c r="W181" s="17" t="s">
        <v>443</v>
      </c>
      <c r="X181" s="18" t="s">
        <v>30</v>
      </c>
      <c r="Y181" s="37" t="s">
        <v>471</v>
      </c>
      <c r="Z181" s="76">
        <v>30000000</v>
      </c>
      <c r="AA181" s="17" t="s">
        <v>186</v>
      </c>
    </row>
    <row r="182" spans="1:27" ht="67.5" x14ac:dyDescent="0.25">
      <c r="A182" s="18" t="s">
        <v>446</v>
      </c>
      <c r="B182" s="17" t="s">
        <v>122</v>
      </c>
      <c r="C182" s="18" t="s">
        <v>478</v>
      </c>
      <c r="D182" s="17" t="s">
        <v>705</v>
      </c>
      <c r="E182" s="18" t="s">
        <v>477</v>
      </c>
      <c r="F182" s="76">
        <v>2000000</v>
      </c>
      <c r="G182" s="17" t="s">
        <v>443</v>
      </c>
      <c r="H182" s="76">
        <v>2000000</v>
      </c>
      <c r="I182" s="17" t="s">
        <v>192</v>
      </c>
      <c r="J182" s="37">
        <v>1000</v>
      </c>
      <c r="K182" s="37" t="s">
        <v>518</v>
      </c>
      <c r="L182" s="37">
        <v>0</v>
      </c>
      <c r="M182" s="37">
        <v>1000</v>
      </c>
      <c r="N182" s="37">
        <v>0</v>
      </c>
      <c r="O182" s="37">
        <v>0</v>
      </c>
      <c r="P182" s="38" t="s">
        <v>118</v>
      </c>
      <c r="Q182" s="38" t="s">
        <v>361</v>
      </c>
      <c r="R182" s="40" t="s">
        <v>49</v>
      </c>
      <c r="S182" s="39" t="s">
        <v>22</v>
      </c>
      <c r="T182" s="40" t="s">
        <v>105</v>
      </c>
      <c r="U182" s="40" t="s">
        <v>147</v>
      </c>
      <c r="V182" s="51" t="s">
        <v>198</v>
      </c>
      <c r="W182" s="17" t="s">
        <v>443</v>
      </c>
      <c r="X182" s="18" t="s">
        <v>30</v>
      </c>
      <c r="Y182" s="37" t="s">
        <v>471</v>
      </c>
      <c r="Z182" s="76">
        <v>2000000</v>
      </c>
      <c r="AA182" s="17" t="s">
        <v>186</v>
      </c>
    </row>
    <row r="183" spans="1:27" ht="67.5" x14ac:dyDescent="0.25">
      <c r="A183" s="18" t="s">
        <v>446</v>
      </c>
      <c r="B183" s="17" t="s">
        <v>122</v>
      </c>
      <c r="C183" s="18" t="s">
        <v>465</v>
      </c>
      <c r="D183" s="17" t="s">
        <v>705</v>
      </c>
      <c r="E183" s="18" t="s">
        <v>466</v>
      </c>
      <c r="F183" s="76">
        <v>18000000</v>
      </c>
      <c r="G183" s="17" t="s">
        <v>443</v>
      </c>
      <c r="H183" s="76">
        <v>18000000</v>
      </c>
      <c r="I183" s="17" t="s">
        <v>193</v>
      </c>
      <c r="J183" s="37">
        <v>3</v>
      </c>
      <c r="K183" s="37" t="s">
        <v>40</v>
      </c>
      <c r="L183" s="37">
        <v>0</v>
      </c>
      <c r="M183" s="37">
        <v>1</v>
      </c>
      <c r="N183" s="37">
        <v>1</v>
      </c>
      <c r="O183" s="37">
        <v>1</v>
      </c>
      <c r="P183" s="38" t="s">
        <v>117</v>
      </c>
      <c r="Q183" s="38" t="s">
        <v>418</v>
      </c>
      <c r="R183" s="40" t="s">
        <v>104</v>
      </c>
      <c r="S183" s="39" t="s">
        <v>141</v>
      </c>
      <c r="T183" s="40" t="s">
        <v>142</v>
      </c>
      <c r="U183" s="40" t="s">
        <v>196</v>
      </c>
      <c r="V183" s="51" t="s">
        <v>200</v>
      </c>
      <c r="W183" s="17" t="s">
        <v>443</v>
      </c>
      <c r="X183" s="18" t="s">
        <v>30</v>
      </c>
      <c r="Y183" s="37" t="s">
        <v>469</v>
      </c>
      <c r="Z183" s="76">
        <v>18000000</v>
      </c>
      <c r="AA183" s="17" t="s">
        <v>186</v>
      </c>
    </row>
    <row r="184" spans="1:27" ht="67.5" x14ac:dyDescent="0.25">
      <c r="A184" s="18" t="s">
        <v>446</v>
      </c>
      <c r="B184" s="17" t="s">
        <v>122</v>
      </c>
      <c r="C184" s="18" t="s">
        <v>465</v>
      </c>
      <c r="D184" s="17" t="s">
        <v>705</v>
      </c>
      <c r="E184" s="18" t="s">
        <v>466</v>
      </c>
      <c r="F184" s="76">
        <v>30000000</v>
      </c>
      <c r="G184" s="17" t="s">
        <v>443</v>
      </c>
      <c r="H184" s="76">
        <v>30000000</v>
      </c>
      <c r="I184" s="17" t="s">
        <v>194</v>
      </c>
      <c r="J184" s="37">
        <v>3</v>
      </c>
      <c r="K184" s="37" t="s">
        <v>40</v>
      </c>
      <c r="L184" s="37">
        <v>0</v>
      </c>
      <c r="M184" s="37">
        <v>1</v>
      </c>
      <c r="N184" s="37">
        <v>1</v>
      </c>
      <c r="O184" s="37">
        <v>1</v>
      </c>
      <c r="P184" s="38" t="s">
        <v>117</v>
      </c>
      <c r="Q184" s="38" t="s">
        <v>382</v>
      </c>
      <c r="R184" s="40" t="s">
        <v>110</v>
      </c>
      <c r="S184" s="39" t="s">
        <v>22</v>
      </c>
      <c r="T184" s="40" t="s">
        <v>105</v>
      </c>
      <c r="U184" s="40" t="s">
        <v>106</v>
      </c>
      <c r="V184" s="51" t="s">
        <v>200</v>
      </c>
      <c r="W184" s="17" t="s">
        <v>443</v>
      </c>
      <c r="X184" s="18" t="s">
        <v>30</v>
      </c>
      <c r="Y184" s="37" t="s">
        <v>469</v>
      </c>
      <c r="Z184" s="76">
        <v>30000000</v>
      </c>
      <c r="AA184" s="17" t="s">
        <v>186</v>
      </c>
    </row>
    <row r="185" spans="1:27" ht="67.5" x14ac:dyDescent="0.25">
      <c r="A185" s="18" t="s">
        <v>446</v>
      </c>
      <c r="B185" s="17" t="s">
        <v>122</v>
      </c>
      <c r="C185" s="18" t="s">
        <v>465</v>
      </c>
      <c r="D185" s="17" t="s">
        <v>705</v>
      </c>
      <c r="E185" s="18" t="s">
        <v>466</v>
      </c>
      <c r="F185" s="76">
        <v>22000000</v>
      </c>
      <c r="G185" s="17" t="s">
        <v>443</v>
      </c>
      <c r="H185" s="76">
        <v>22000000</v>
      </c>
      <c r="I185" s="17" t="s">
        <v>199</v>
      </c>
      <c r="J185" s="37">
        <v>1</v>
      </c>
      <c r="K185" s="37" t="s">
        <v>407</v>
      </c>
      <c r="L185" s="37">
        <v>0</v>
      </c>
      <c r="M185" s="37">
        <v>0</v>
      </c>
      <c r="N185" s="37">
        <v>0</v>
      </c>
      <c r="O185" s="37">
        <v>1</v>
      </c>
      <c r="P185" s="38" t="s">
        <v>117</v>
      </c>
      <c r="Q185" s="38" t="s">
        <v>361</v>
      </c>
      <c r="R185" s="37" t="s">
        <v>104</v>
      </c>
      <c r="S185" s="39" t="s">
        <v>22</v>
      </c>
      <c r="T185" s="40" t="s">
        <v>105</v>
      </c>
      <c r="U185" s="40" t="s">
        <v>116</v>
      </c>
      <c r="V185" s="51" t="s">
        <v>200</v>
      </c>
      <c r="W185" s="17" t="s">
        <v>443</v>
      </c>
      <c r="X185" s="18" t="s">
        <v>30</v>
      </c>
      <c r="Y185" s="37" t="s">
        <v>469</v>
      </c>
      <c r="Z185" s="76">
        <v>22000000</v>
      </c>
      <c r="AA185" s="17" t="s">
        <v>186</v>
      </c>
    </row>
    <row r="186" spans="1:27" ht="49.5" customHeight="1" x14ac:dyDescent="0.25">
      <c r="A186" s="21" t="s">
        <v>411</v>
      </c>
      <c r="B186" s="20" t="s">
        <v>124</v>
      </c>
      <c r="C186" s="21" t="s">
        <v>484</v>
      </c>
      <c r="D186" s="20" t="s">
        <v>705</v>
      </c>
      <c r="E186" s="21" t="s">
        <v>483</v>
      </c>
      <c r="F186" s="164">
        <v>64088063.512727298</v>
      </c>
      <c r="G186" s="20" t="s">
        <v>442</v>
      </c>
      <c r="H186" s="177">
        <v>64088063.512727298</v>
      </c>
      <c r="I186" s="22" t="s">
        <v>283</v>
      </c>
      <c r="J186" s="41">
        <v>1</v>
      </c>
      <c r="K186" s="41" t="s">
        <v>463</v>
      </c>
      <c r="L186" s="41">
        <v>0</v>
      </c>
      <c r="M186" s="41">
        <v>1</v>
      </c>
      <c r="N186" s="41">
        <v>0</v>
      </c>
      <c r="O186" s="41">
        <v>0</v>
      </c>
      <c r="P186" s="42" t="s">
        <v>36</v>
      </c>
      <c r="Q186" s="42" t="s">
        <v>357</v>
      </c>
      <c r="R186" s="42" t="s">
        <v>557</v>
      </c>
      <c r="S186" s="42" t="s">
        <v>23</v>
      </c>
      <c r="T186" s="20" t="s">
        <v>171</v>
      </c>
      <c r="U186" s="42" t="s">
        <v>143</v>
      </c>
      <c r="V186" s="52" t="s">
        <v>552</v>
      </c>
      <c r="W186" s="20" t="s">
        <v>442</v>
      </c>
      <c r="X186" s="21" t="s">
        <v>383</v>
      </c>
      <c r="Y186" s="41" t="s">
        <v>369</v>
      </c>
      <c r="Z186" s="164">
        <v>64088063.512727298</v>
      </c>
      <c r="AA186" s="20" t="s">
        <v>211</v>
      </c>
    </row>
    <row r="187" spans="1:27" ht="45" x14ac:dyDescent="0.25">
      <c r="A187" s="21" t="s">
        <v>411</v>
      </c>
      <c r="B187" s="20" t="s">
        <v>124</v>
      </c>
      <c r="C187" s="21" t="s">
        <v>482</v>
      </c>
      <c r="D187" s="20" t="s">
        <v>705</v>
      </c>
      <c r="E187" s="21" t="s">
        <v>486</v>
      </c>
      <c r="F187" s="164"/>
      <c r="G187" s="20" t="s">
        <v>442</v>
      </c>
      <c r="H187" s="178"/>
      <c r="I187" s="22" t="s">
        <v>284</v>
      </c>
      <c r="J187" s="63">
        <v>1</v>
      </c>
      <c r="K187" s="41" t="s">
        <v>42</v>
      </c>
      <c r="L187" s="63">
        <v>1</v>
      </c>
      <c r="M187" s="63">
        <v>1</v>
      </c>
      <c r="N187" s="63">
        <v>1</v>
      </c>
      <c r="O187" s="63">
        <v>1</v>
      </c>
      <c r="P187" s="42" t="s">
        <v>36</v>
      </c>
      <c r="Q187" s="42" t="s">
        <v>358</v>
      </c>
      <c r="R187" s="42" t="s">
        <v>553</v>
      </c>
      <c r="S187" s="42" t="s">
        <v>558</v>
      </c>
      <c r="T187" s="42" t="s">
        <v>171</v>
      </c>
      <c r="U187" s="42" t="s">
        <v>143</v>
      </c>
      <c r="V187" s="52" t="s">
        <v>552</v>
      </c>
      <c r="W187" s="20" t="s">
        <v>442</v>
      </c>
      <c r="X187" s="21" t="s">
        <v>383</v>
      </c>
      <c r="Y187" s="41" t="s">
        <v>369</v>
      </c>
      <c r="Z187" s="164"/>
      <c r="AA187" s="20" t="s">
        <v>211</v>
      </c>
    </row>
    <row r="188" spans="1:27" ht="45" x14ac:dyDescent="0.25">
      <c r="A188" s="21" t="s">
        <v>411</v>
      </c>
      <c r="B188" s="20" t="s">
        <v>124</v>
      </c>
      <c r="C188" s="21" t="s">
        <v>484</v>
      </c>
      <c r="D188" s="20" t="s">
        <v>705</v>
      </c>
      <c r="E188" s="21" t="s">
        <v>483</v>
      </c>
      <c r="F188" s="164"/>
      <c r="G188" s="20" t="s">
        <v>442</v>
      </c>
      <c r="H188" s="178"/>
      <c r="I188" s="22" t="s">
        <v>285</v>
      </c>
      <c r="J188" s="41">
        <v>1</v>
      </c>
      <c r="K188" s="41" t="s">
        <v>513</v>
      </c>
      <c r="L188" s="41">
        <v>0</v>
      </c>
      <c r="M188" s="41">
        <v>1</v>
      </c>
      <c r="N188" s="41">
        <v>0</v>
      </c>
      <c r="O188" s="41">
        <v>0</v>
      </c>
      <c r="P188" s="42" t="s">
        <v>36</v>
      </c>
      <c r="Q188" s="42" t="s">
        <v>354</v>
      </c>
      <c r="R188" s="42" t="s">
        <v>553</v>
      </c>
      <c r="S188" s="42" t="s">
        <v>21</v>
      </c>
      <c r="T188" s="42" t="s">
        <v>171</v>
      </c>
      <c r="U188" s="42" t="s">
        <v>143</v>
      </c>
      <c r="V188" s="52" t="s">
        <v>552</v>
      </c>
      <c r="W188" s="20" t="s">
        <v>442</v>
      </c>
      <c r="X188" s="21" t="s">
        <v>383</v>
      </c>
      <c r="Y188" s="41" t="s">
        <v>369</v>
      </c>
      <c r="Z188" s="164"/>
      <c r="AA188" s="20" t="s">
        <v>211</v>
      </c>
    </row>
    <row r="189" spans="1:27" ht="45" x14ac:dyDescent="0.25">
      <c r="A189" s="21" t="s">
        <v>411</v>
      </c>
      <c r="B189" s="20" t="s">
        <v>124</v>
      </c>
      <c r="C189" s="21" t="s">
        <v>482</v>
      </c>
      <c r="D189" s="20" t="s">
        <v>705</v>
      </c>
      <c r="E189" s="21" t="s">
        <v>486</v>
      </c>
      <c r="F189" s="164"/>
      <c r="G189" s="20" t="s">
        <v>442</v>
      </c>
      <c r="H189" s="178"/>
      <c r="I189" s="22" t="s">
        <v>286</v>
      </c>
      <c r="J189" s="41">
        <f>4*12</f>
        <v>48</v>
      </c>
      <c r="K189" s="41" t="s">
        <v>34</v>
      </c>
      <c r="L189" s="41">
        <v>12</v>
      </c>
      <c r="M189" s="41">
        <v>12</v>
      </c>
      <c r="N189" s="41">
        <v>12</v>
      </c>
      <c r="O189" s="41">
        <v>12</v>
      </c>
      <c r="P189" s="42" t="s">
        <v>36</v>
      </c>
      <c r="Q189" s="42" t="s">
        <v>358</v>
      </c>
      <c r="R189" s="42" t="s">
        <v>553</v>
      </c>
      <c r="S189" s="42" t="s">
        <v>21</v>
      </c>
      <c r="T189" s="42" t="s">
        <v>171</v>
      </c>
      <c r="U189" s="42" t="s">
        <v>143</v>
      </c>
      <c r="V189" s="52" t="s">
        <v>552</v>
      </c>
      <c r="W189" s="20" t="s">
        <v>442</v>
      </c>
      <c r="X189" s="21" t="s">
        <v>383</v>
      </c>
      <c r="Y189" s="41" t="s">
        <v>369</v>
      </c>
      <c r="Z189" s="164"/>
      <c r="AA189" s="20" t="s">
        <v>211</v>
      </c>
    </row>
    <row r="190" spans="1:27" ht="45" x14ac:dyDescent="0.25">
      <c r="A190" s="21" t="s">
        <v>411</v>
      </c>
      <c r="B190" s="20" t="s">
        <v>124</v>
      </c>
      <c r="C190" s="21" t="s">
        <v>484</v>
      </c>
      <c r="D190" s="20" t="s">
        <v>705</v>
      </c>
      <c r="E190" s="21" t="s">
        <v>483</v>
      </c>
      <c r="F190" s="164"/>
      <c r="G190" s="20" t="s">
        <v>442</v>
      </c>
      <c r="H190" s="179"/>
      <c r="I190" s="22" t="s">
        <v>287</v>
      </c>
      <c r="J190" s="63">
        <v>1</v>
      </c>
      <c r="K190" s="41" t="s">
        <v>42</v>
      </c>
      <c r="L190" s="63">
        <v>1</v>
      </c>
      <c r="M190" s="63">
        <v>1</v>
      </c>
      <c r="N190" s="63">
        <v>1</v>
      </c>
      <c r="O190" s="63">
        <v>1</v>
      </c>
      <c r="P190" s="42" t="s">
        <v>36</v>
      </c>
      <c r="Q190" s="42" t="s">
        <v>357</v>
      </c>
      <c r="R190" s="42" t="s">
        <v>553</v>
      </c>
      <c r="S190" s="42" t="s">
        <v>21</v>
      </c>
      <c r="T190" s="42" t="s">
        <v>171</v>
      </c>
      <c r="U190" s="42" t="s">
        <v>143</v>
      </c>
      <c r="V190" s="52" t="s">
        <v>552</v>
      </c>
      <c r="W190" s="20" t="s">
        <v>442</v>
      </c>
      <c r="X190" s="21" t="s">
        <v>383</v>
      </c>
      <c r="Y190" s="41" t="s">
        <v>369</v>
      </c>
      <c r="Z190" s="164"/>
      <c r="AA190" s="20" t="s">
        <v>211</v>
      </c>
    </row>
    <row r="191" spans="1:27" ht="45" x14ac:dyDescent="0.25">
      <c r="A191" s="21" t="s">
        <v>411</v>
      </c>
      <c r="B191" s="20" t="s">
        <v>124</v>
      </c>
      <c r="C191" s="21" t="s">
        <v>480</v>
      </c>
      <c r="D191" s="20" t="s">
        <v>705</v>
      </c>
      <c r="E191" s="21" t="s">
        <v>485</v>
      </c>
      <c r="F191" s="164">
        <v>40000000</v>
      </c>
      <c r="G191" s="20" t="s">
        <v>442</v>
      </c>
      <c r="H191" s="164">
        <v>40000000</v>
      </c>
      <c r="I191" s="22" t="s">
        <v>288</v>
      </c>
      <c r="J191" s="41">
        <f>4*12</f>
        <v>48</v>
      </c>
      <c r="K191" s="41" t="s">
        <v>510</v>
      </c>
      <c r="L191" s="41">
        <v>12</v>
      </c>
      <c r="M191" s="41">
        <v>12</v>
      </c>
      <c r="N191" s="41">
        <v>12</v>
      </c>
      <c r="O191" s="41">
        <v>12</v>
      </c>
      <c r="P191" s="42" t="s">
        <v>36</v>
      </c>
      <c r="Q191" s="42" t="s">
        <v>380</v>
      </c>
      <c r="R191" s="42" t="s">
        <v>553</v>
      </c>
      <c r="S191" s="42" t="s">
        <v>21</v>
      </c>
      <c r="T191" s="42" t="s">
        <v>171</v>
      </c>
      <c r="U191" s="42" t="s">
        <v>143</v>
      </c>
      <c r="V191" s="52" t="s">
        <v>291</v>
      </c>
      <c r="W191" s="20" t="s">
        <v>442</v>
      </c>
      <c r="X191" s="21" t="s">
        <v>383</v>
      </c>
      <c r="Y191" s="41" t="s">
        <v>369</v>
      </c>
      <c r="Z191" s="164">
        <v>40000000</v>
      </c>
      <c r="AA191" s="20" t="s">
        <v>211</v>
      </c>
    </row>
    <row r="192" spans="1:27" ht="45" x14ac:dyDescent="0.25">
      <c r="A192" s="21" t="s">
        <v>411</v>
      </c>
      <c r="B192" s="20" t="s">
        <v>124</v>
      </c>
      <c r="C192" s="21" t="s">
        <v>480</v>
      </c>
      <c r="D192" s="20" t="s">
        <v>705</v>
      </c>
      <c r="E192" s="21" t="s">
        <v>485</v>
      </c>
      <c r="F192" s="164"/>
      <c r="G192" s="20" t="s">
        <v>442</v>
      </c>
      <c r="H192" s="164"/>
      <c r="I192" s="22" t="s">
        <v>289</v>
      </c>
      <c r="J192" s="41">
        <f>6*12</f>
        <v>72</v>
      </c>
      <c r="K192" s="41" t="s">
        <v>462</v>
      </c>
      <c r="L192" s="41">
        <f>6*3</f>
        <v>18</v>
      </c>
      <c r="M192" s="41">
        <v>18</v>
      </c>
      <c r="N192" s="41">
        <v>18</v>
      </c>
      <c r="O192" s="41">
        <v>18</v>
      </c>
      <c r="P192" s="42" t="s">
        <v>36</v>
      </c>
      <c r="Q192" s="42" t="s">
        <v>358</v>
      </c>
      <c r="R192" s="42" t="s">
        <v>553</v>
      </c>
      <c r="S192" s="42" t="s">
        <v>21</v>
      </c>
      <c r="T192" s="42" t="s">
        <v>171</v>
      </c>
      <c r="U192" s="42" t="s">
        <v>143</v>
      </c>
      <c r="V192" s="52" t="s">
        <v>291</v>
      </c>
      <c r="W192" s="20" t="s">
        <v>442</v>
      </c>
      <c r="X192" s="21" t="s">
        <v>383</v>
      </c>
      <c r="Y192" s="41" t="s">
        <v>369</v>
      </c>
      <c r="Z192" s="164"/>
      <c r="AA192" s="20" t="s">
        <v>211</v>
      </c>
    </row>
    <row r="193" spans="1:27" ht="45" x14ac:dyDescent="0.25">
      <c r="A193" s="21" t="s">
        <v>411</v>
      </c>
      <c r="B193" s="20" t="s">
        <v>124</v>
      </c>
      <c r="C193" s="21" t="s">
        <v>480</v>
      </c>
      <c r="D193" s="20" t="s">
        <v>705</v>
      </c>
      <c r="E193" s="21" t="s">
        <v>485</v>
      </c>
      <c r="F193" s="164"/>
      <c r="G193" s="20" t="s">
        <v>442</v>
      </c>
      <c r="H193" s="164"/>
      <c r="I193" s="22" t="s">
        <v>514</v>
      </c>
      <c r="J193" s="41">
        <v>1</v>
      </c>
      <c r="K193" s="41" t="s">
        <v>513</v>
      </c>
      <c r="L193" s="41">
        <v>0</v>
      </c>
      <c r="M193" s="41">
        <v>1</v>
      </c>
      <c r="N193" s="41">
        <v>0</v>
      </c>
      <c r="O193" s="41">
        <v>0</v>
      </c>
      <c r="P193" s="42" t="s">
        <v>36</v>
      </c>
      <c r="Q193" s="42" t="s">
        <v>357</v>
      </c>
      <c r="R193" s="42" t="s">
        <v>553</v>
      </c>
      <c r="S193" s="42" t="s">
        <v>21</v>
      </c>
      <c r="T193" s="42" t="s">
        <v>171</v>
      </c>
      <c r="U193" s="42" t="s">
        <v>143</v>
      </c>
      <c r="V193" s="52" t="s">
        <v>291</v>
      </c>
      <c r="W193" s="20" t="s">
        <v>442</v>
      </c>
      <c r="X193" s="21" t="s">
        <v>383</v>
      </c>
      <c r="Y193" s="41" t="s">
        <v>369</v>
      </c>
      <c r="Z193" s="164"/>
      <c r="AA193" s="20" t="s">
        <v>211</v>
      </c>
    </row>
    <row r="194" spans="1:27" ht="45" x14ac:dyDescent="0.25">
      <c r="A194" s="21" t="s">
        <v>411</v>
      </c>
      <c r="B194" s="20" t="s">
        <v>124</v>
      </c>
      <c r="C194" s="21" t="s">
        <v>480</v>
      </c>
      <c r="D194" s="20" t="s">
        <v>705</v>
      </c>
      <c r="E194" s="21" t="s">
        <v>485</v>
      </c>
      <c r="F194" s="164"/>
      <c r="G194" s="20" t="s">
        <v>442</v>
      </c>
      <c r="H194" s="164"/>
      <c r="I194" s="22" t="s">
        <v>290</v>
      </c>
      <c r="J194" s="41">
        <v>12</v>
      </c>
      <c r="K194" s="41" t="s">
        <v>510</v>
      </c>
      <c r="L194" s="41">
        <v>3</v>
      </c>
      <c r="M194" s="41">
        <v>3</v>
      </c>
      <c r="N194" s="41">
        <v>3</v>
      </c>
      <c r="O194" s="41">
        <v>3</v>
      </c>
      <c r="P194" s="42" t="s">
        <v>36</v>
      </c>
      <c r="Q194" s="42" t="s">
        <v>358</v>
      </c>
      <c r="R194" s="42" t="s">
        <v>553</v>
      </c>
      <c r="S194" s="42" t="s">
        <v>21</v>
      </c>
      <c r="T194" s="42" t="s">
        <v>171</v>
      </c>
      <c r="U194" s="42" t="s">
        <v>143</v>
      </c>
      <c r="V194" s="52" t="s">
        <v>291</v>
      </c>
      <c r="W194" s="20" t="s">
        <v>442</v>
      </c>
      <c r="X194" s="21" t="s">
        <v>383</v>
      </c>
      <c r="Y194" s="41" t="s">
        <v>369</v>
      </c>
      <c r="Z194" s="164"/>
      <c r="AA194" s="20" t="s">
        <v>211</v>
      </c>
    </row>
    <row r="195" spans="1:27" ht="67.5" x14ac:dyDescent="0.25">
      <c r="A195" s="21" t="s">
        <v>411</v>
      </c>
      <c r="B195" s="20" t="s">
        <v>124</v>
      </c>
      <c r="C195" s="21" t="s">
        <v>482</v>
      </c>
      <c r="D195" s="20" t="s">
        <v>705</v>
      </c>
      <c r="E195" s="21" t="s">
        <v>481</v>
      </c>
      <c r="F195" s="58">
        <v>10000000</v>
      </c>
      <c r="G195" s="20" t="s">
        <v>443</v>
      </c>
      <c r="H195" s="58">
        <v>10000000</v>
      </c>
      <c r="I195" s="20" t="s">
        <v>202</v>
      </c>
      <c r="J195" s="41">
        <v>1</v>
      </c>
      <c r="K195" s="41" t="s">
        <v>460</v>
      </c>
      <c r="L195" s="41">
        <v>0</v>
      </c>
      <c r="M195" s="41">
        <v>1</v>
      </c>
      <c r="N195" s="41">
        <v>0</v>
      </c>
      <c r="O195" s="41">
        <v>0</v>
      </c>
      <c r="P195" s="42" t="s">
        <v>117</v>
      </c>
      <c r="Q195" s="42" t="s">
        <v>418</v>
      </c>
      <c r="R195" s="9" t="s">
        <v>49</v>
      </c>
      <c r="S195" s="43" t="s">
        <v>21</v>
      </c>
      <c r="T195" s="9" t="s">
        <v>207</v>
      </c>
      <c r="U195" s="9" t="s">
        <v>143</v>
      </c>
      <c r="V195" s="52" t="s">
        <v>201</v>
      </c>
      <c r="W195" s="20" t="s">
        <v>443</v>
      </c>
      <c r="X195" s="21" t="s">
        <v>30</v>
      </c>
      <c r="Y195" s="41" t="s">
        <v>487</v>
      </c>
      <c r="Z195" s="58">
        <v>10000000</v>
      </c>
      <c r="AA195" s="20" t="s">
        <v>211</v>
      </c>
    </row>
    <row r="196" spans="1:27" ht="67.5" x14ac:dyDescent="0.25">
      <c r="A196" s="21" t="s">
        <v>411</v>
      </c>
      <c r="B196" s="20" t="s">
        <v>124</v>
      </c>
      <c r="C196" s="21" t="s">
        <v>482</v>
      </c>
      <c r="D196" s="20" t="s">
        <v>705</v>
      </c>
      <c r="E196" s="21" t="s">
        <v>481</v>
      </c>
      <c r="F196" s="58">
        <v>10000000</v>
      </c>
      <c r="G196" s="20" t="s">
        <v>443</v>
      </c>
      <c r="H196" s="58">
        <v>10000000</v>
      </c>
      <c r="I196" s="20" t="s">
        <v>203</v>
      </c>
      <c r="J196" s="41">
        <v>1</v>
      </c>
      <c r="K196" s="41" t="s">
        <v>460</v>
      </c>
      <c r="L196" s="41">
        <v>0</v>
      </c>
      <c r="M196" s="41">
        <v>0</v>
      </c>
      <c r="N196" s="41">
        <v>1</v>
      </c>
      <c r="O196" s="41">
        <v>0</v>
      </c>
      <c r="P196" s="42" t="s">
        <v>117</v>
      </c>
      <c r="Q196" s="42" t="s">
        <v>418</v>
      </c>
      <c r="R196" s="9" t="s">
        <v>208</v>
      </c>
      <c r="S196" s="43" t="s">
        <v>21</v>
      </c>
      <c r="T196" s="9" t="s">
        <v>207</v>
      </c>
      <c r="U196" s="9" t="s">
        <v>143</v>
      </c>
      <c r="V196" s="52" t="s">
        <v>201</v>
      </c>
      <c r="W196" s="20" t="s">
        <v>443</v>
      </c>
      <c r="X196" s="21" t="s">
        <v>30</v>
      </c>
      <c r="Y196" s="41" t="s">
        <v>487</v>
      </c>
      <c r="Z196" s="58">
        <v>10000000</v>
      </c>
      <c r="AA196" s="20" t="s">
        <v>211</v>
      </c>
    </row>
    <row r="197" spans="1:27" ht="67.5" x14ac:dyDescent="0.25">
      <c r="A197" s="21" t="s">
        <v>411</v>
      </c>
      <c r="B197" s="20" t="s">
        <v>124</v>
      </c>
      <c r="C197" s="21" t="s">
        <v>482</v>
      </c>
      <c r="D197" s="20" t="s">
        <v>705</v>
      </c>
      <c r="E197" s="21" t="s">
        <v>481</v>
      </c>
      <c r="F197" s="58">
        <v>10000000</v>
      </c>
      <c r="G197" s="20" t="s">
        <v>443</v>
      </c>
      <c r="H197" s="58">
        <v>10000000</v>
      </c>
      <c r="I197" s="20" t="s">
        <v>204</v>
      </c>
      <c r="J197" s="41">
        <v>1</v>
      </c>
      <c r="K197" s="41" t="s">
        <v>460</v>
      </c>
      <c r="L197" s="41">
        <v>0</v>
      </c>
      <c r="M197" s="41">
        <v>0</v>
      </c>
      <c r="N197" s="41">
        <v>0</v>
      </c>
      <c r="O197" s="41">
        <v>1</v>
      </c>
      <c r="P197" s="42" t="s">
        <v>117</v>
      </c>
      <c r="Q197" s="42" t="s">
        <v>418</v>
      </c>
      <c r="R197" s="9" t="s">
        <v>49</v>
      </c>
      <c r="S197" s="43" t="s">
        <v>21</v>
      </c>
      <c r="T197" s="9" t="s">
        <v>207</v>
      </c>
      <c r="U197" s="9" t="s">
        <v>143</v>
      </c>
      <c r="V197" s="52" t="s">
        <v>201</v>
      </c>
      <c r="W197" s="20" t="s">
        <v>443</v>
      </c>
      <c r="X197" s="21" t="s">
        <v>30</v>
      </c>
      <c r="Y197" s="41" t="s">
        <v>487</v>
      </c>
      <c r="Z197" s="58">
        <v>10000000</v>
      </c>
      <c r="AA197" s="20" t="s">
        <v>211</v>
      </c>
    </row>
    <row r="198" spans="1:27" ht="67.5" x14ac:dyDescent="0.25">
      <c r="A198" s="21" t="s">
        <v>411</v>
      </c>
      <c r="B198" s="20" t="s">
        <v>124</v>
      </c>
      <c r="C198" s="21" t="s">
        <v>480</v>
      </c>
      <c r="D198" s="20" t="s">
        <v>705</v>
      </c>
      <c r="E198" s="21" t="s">
        <v>479</v>
      </c>
      <c r="F198" s="58">
        <v>8000000</v>
      </c>
      <c r="G198" s="20" t="s">
        <v>443</v>
      </c>
      <c r="H198" s="58">
        <v>8000000</v>
      </c>
      <c r="I198" s="20" t="s">
        <v>205</v>
      </c>
      <c r="J198" s="41">
        <v>150</v>
      </c>
      <c r="K198" s="41" t="s">
        <v>56</v>
      </c>
      <c r="L198" s="41">
        <v>0</v>
      </c>
      <c r="M198" s="41">
        <v>50</v>
      </c>
      <c r="N198" s="41">
        <v>50</v>
      </c>
      <c r="O198" s="41">
        <v>50</v>
      </c>
      <c r="P198" s="42" t="s">
        <v>118</v>
      </c>
      <c r="Q198" s="42" t="s">
        <v>360</v>
      </c>
      <c r="R198" s="9" t="s">
        <v>49</v>
      </c>
      <c r="S198" s="43" t="s">
        <v>21</v>
      </c>
      <c r="T198" s="9" t="s">
        <v>209</v>
      </c>
      <c r="U198" s="9" t="s">
        <v>153</v>
      </c>
      <c r="V198" s="52" t="s">
        <v>201</v>
      </c>
      <c r="W198" s="20" t="s">
        <v>443</v>
      </c>
      <c r="X198" s="21" t="s">
        <v>30</v>
      </c>
      <c r="Y198" s="41" t="s">
        <v>488</v>
      </c>
      <c r="Z198" s="58">
        <v>8000000</v>
      </c>
      <c r="AA198" s="20" t="s">
        <v>211</v>
      </c>
    </row>
    <row r="199" spans="1:27" ht="129" customHeight="1" x14ac:dyDescent="0.25">
      <c r="A199" s="21" t="s">
        <v>411</v>
      </c>
      <c r="B199" s="20" t="s">
        <v>124</v>
      </c>
      <c r="C199" s="21" t="s">
        <v>480</v>
      </c>
      <c r="D199" s="20" t="s">
        <v>705</v>
      </c>
      <c r="E199" s="21" t="s">
        <v>479</v>
      </c>
      <c r="F199" s="58">
        <v>3000000</v>
      </c>
      <c r="G199" s="20" t="s">
        <v>443</v>
      </c>
      <c r="H199" s="58">
        <v>3000000</v>
      </c>
      <c r="I199" s="20" t="s">
        <v>206</v>
      </c>
      <c r="J199" s="41">
        <v>1</v>
      </c>
      <c r="K199" s="41" t="s">
        <v>407</v>
      </c>
      <c r="L199" s="41">
        <v>0</v>
      </c>
      <c r="M199" s="41">
        <v>1</v>
      </c>
      <c r="N199" s="41">
        <v>0</v>
      </c>
      <c r="O199" s="41">
        <v>0</v>
      </c>
      <c r="P199" s="42" t="s">
        <v>118</v>
      </c>
      <c r="Q199" s="42" t="s">
        <v>361</v>
      </c>
      <c r="R199" s="9" t="s">
        <v>49</v>
      </c>
      <c r="S199" s="43" t="s">
        <v>21</v>
      </c>
      <c r="T199" s="9" t="s">
        <v>210</v>
      </c>
      <c r="U199" s="9" t="s">
        <v>143</v>
      </c>
      <c r="V199" s="52" t="s">
        <v>201</v>
      </c>
      <c r="W199" s="20" t="s">
        <v>443</v>
      </c>
      <c r="X199" s="21" t="s">
        <v>30</v>
      </c>
      <c r="Y199" s="41" t="s">
        <v>488</v>
      </c>
      <c r="Z199" s="58">
        <v>3000000</v>
      </c>
      <c r="AA199" s="20" t="s">
        <v>211</v>
      </c>
    </row>
    <row r="200" spans="1:27" ht="56.25" x14ac:dyDescent="0.25">
      <c r="A200" s="78" t="s">
        <v>386</v>
      </c>
      <c r="B200" s="79" t="s">
        <v>125</v>
      </c>
      <c r="C200" s="78" t="s">
        <v>491</v>
      </c>
      <c r="D200" s="79" t="s">
        <v>705</v>
      </c>
      <c r="E200" s="78" t="s">
        <v>490</v>
      </c>
      <c r="F200" s="172">
        <v>88363636.363636374</v>
      </c>
      <c r="G200" s="79" t="s">
        <v>442</v>
      </c>
      <c r="H200" s="172">
        <v>88363636.363636374</v>
      </c>
      <c r="I200" s="79" t="s">
        <v>683</v>
      </c>
      <c r="J200" s="80">
        <v>3</v>
      </c>
      <c r="K200" s="80" t="s">
        <v>462</v>
      </c>
      <c r="L200" s="80">
        <v>0</v>
      </c>
      <c r="M200" s="80">
        <v>1</v>
      </c>
      <c r="N200" s="80">
        <v>1</v>
      </c>
      <c r="O200" s="80">
        <v>1</v>
      </c>
      <c r="P200" s="81" t="s">
        <v>36</v>
      </c>
      <c r="Q200" s="81" t="s">
        <v>379</v>
      </c>
      <c r="R200" s="81" t="s">
        <v>553</v>
      </c>
      <c r="S200" s="87" t="s">
        <v>571</v>
      </c>
      <c r="T200" s="87" t="s">
        <v>572</v>
      </c>
      <c r="U200" s="87" t="s">
        <v>573</v>
      </c>
      <c r="V200" s="82" t="s">
        <v>552</v>
      </c>
      <c r="W200" s="79" t="s">
        <v>442</v>
      </c>
      <c r="X200" s="79" t="s">
        <v>383</v>
      </c>
      <c r="Y200" s="80" t="s">
        <v>369</v>
      </c>
      <c r="Z200" s="172">
        <v>88363636.363636374</v>
      </c>
      <c r="AA200" s="79" t="s">
        <v>226</v>
      </c>
    </row>
    <row r="201" spans="1:27" ht="45" x14ac:dyDescent="0.25">
      <c r="A201" s="78" t="s">
        <v>386</v>
      </c>
      <c r="B201" s="79" t="s">
        <v>125</v>
      </c>
      <c r="C201" s="78" t="s">
        <v>493</v>
      </c>
      <c r="D201" s="79" t="s">
        <v>705</v>
      </c>
      <c r="E201" s="78" t="s">
        <v>492</v>
      </c>
      <c r="F201" s="173"/>
      <c r="G201" s="79" t="s">
        <v>442</v>
      </c>
      <c r="H201" s="173"/>
      <c r="I201" s="79" t="s">
        <v>684</v>
      </c>
      <c r="J201" s="84">
        <v>1</v>
      </c>
      <c r="K201" s="80" t="s">
        <v>42</v>
      </c>
      <c r="L201" s="88">
        <v>1</v>
      </c>
      <c r="M201" s="88">
        <v>1</v>
      </c>
      <c r="N201" s="88">
        <v>1</v>
      </c>
      <c r="O201" s="88">
        <v>1</v>
      </c>
      <c r="P201" s="81" t="s">
        <v>36</v>
      </c>
      <c r="Q201" s="81" t="s">
        <v>358</v>
      </c>
      <c r="R201" s="81" t="s">
        <v>553</v>
      </c>
      <c r="S201" s="87" t="s">
        <v>403</v>
      </c>
      <c r="T201" s="87" t="s">
        <v>574</v>
      </c>
      <c r="U201" s="87" t="s">
        <v>575</v>
      </c>
      <c r="V201" s="82" t="s">
        <v>552</v>
      </c>
      <c r="W201" s="79" t="s">
        <v>442</v>
      </c>
      <c r="X201" s="79" t="s">
        <v>383</v>
      </c>
      <c r="Y201" s="80" t="s">
        <v>369</v>
      </c>
      <c r="Z201" s="173"/>
      <c r="AA201" s="79" t="s">
        <v>226</v>
      </c>
    </row>
    <row r="202" spans="1:27" ht="45" x14ac:dyDescent="0.25">
      <c r="A202" s="78" t="s">
        <v>386</v>
      </c>
      <c r="B202" s="79" t="s">
        <v>125</v>
      </c>
      <c r="C202" s="78" t="s">
        <v>493</v>
      </c>
      <c r="D202" s="79" t="s">
        <v>705</v>
      </c>
      <c r="E202" s="78" t="s">
        <v>492</v>
      </c>
      <c r="F202" s="173"/>
      <c r="G202" s="79" t="s">
        <v>442</v>
      </c>
      <c r="H202" s="173"/>
      <c r="I202" s="79" t="s">
        <v>685</v>
      </c>
      <c r="J202" s="80">
        <v>3</v>
      </c>
      <c r="K202" s="80" t="s">
        <v>509</v>
      </c>
      <c r="L202" s="80">
        <v>0</v>
      </c>
      <c r="M202" s="80">
        <v>1</v>
      </c>
      <c r="N202" s="80">
        <v>1</v>
      </c>
      <c r="O202" s="80">
        <v>1</v>
      </c>
      <c r="P202" s="81" t="s">
        <v>36</v>
      </c>
      <c r="Q202" s="81" t="s">
        <v>379</v>
      </c>
      <c r="R202" s="81" t="s">
        <v>553</v>
      </c>
      <c r="S202" s="87" t="s">
        <v>404</v>
      </c>
      <c r="T202" s="87" t="s">
        <v>572</v>
      </c>
      <c r="U202" s="87" t="s">
        <v>145</v>
      </c>
      <c r="V202" s="82" t="s">
        <v>552</v>
      </c>
      <c r="W202" s="79" t="s">
        <v>442</v>
      </c>
      <c r="X202" s="79" t="s">
        <v>383</v>
      </c>
      <c r="Y202" s="80" t="s">
        <v>369</v>
      </c>
      <c r="Z202" s="173"/>
      <c r="AA202" s="79" t="s">
        <v>226</v>
      </c>
    </row>
    <row r="203" spans="1:27" ht="45" x14ac:dyDescent="0.25">
      <c r="A203" s="78" t="s">
        <v>386</v>
      </c>
      <c r="B203" s="79" t="s">
        <v>125</v>
      </c>
      <c r="C203" s="78" t="s">
        <v>497</v>
      </c>
      <c r="D203" s="79" t="s">
        <v>705</v>
      </c>
      <c r="E203" s="78" t="s">
        <v>496</v>
      </c>
      <c r="F203" s="173"/>
      <c r="G203" s="79" t="s">
        <v>442</v>
      </c>
      <c r="H203" s="173"/>
      <c r="I203" s="89" t="s">
        <v>686</v>
      </c>
      <c r="J203" s="80">
        <v>1</v>
      </c>
      <c r="K203" s="80" t="s">
        <v>43</v>
      </c>
      <c r="L203" s="80">
        <v>0</v>
      </c>
      <c r="M203" s="80">
        <v>1</v>
      </c>
      <c r="N203" s="80">
        <v>1</v>
      </c>
      <c r="O203" s="80">
        <v>1</v>
      </c>
      <c r="P203" s="81" t="s">
        <v>36</v>
      </c>
      <c r="Q203" s="81" t="s">
        <v>379</v>
      </c>
      <c r="R203" s="81" t="s">
        <v>553</v>
      </c>
      <c r="S203" s="87" t="s">
        <v>459</v>
      </c>
      <c r="T203" s="87" t="s">
        <v>572</v>
      </c>
      <c r="U203" s="87" t="s">
        <v>145</v>
      </c>
      <c r="V203" s="82" t="s">
        <v>552</v>
      </c>
      <c r="W203" s="79" t="s">
        <v>442</v>
      </c>
      <c r="X203" s="79" t="s">
        <v>383</v>
      </c>
      <c r="Y203" s="80" t="s">
        <v>369</v>
      </c>
      <c r="Z203" s="173"/>
      <c r="AA203" s="79" t="s">
        <v>226</v>
      </c>
    </row>
    <row r="204" spans="1:27" ht="45" x14ac:dyDescent="0.25">
      <c r="A204" s="78" t="s">
        <v>386</v>
      </c>
      <c r="B204" s="79" t="s">
        <v>125</v>
      </c>
      <c r="C204" s="78" t="s">
        <v>497</v>
      </c>
      <c r="D204" s="79" t="s">
        <v>705</v>
      </c>
      <c r="E204" s="78" t="s">
        <v>496</v>
      </c>
      <c r="F204" s="173"/>
      <c r="G204" s="79" t="s">
        <v>442</v>
      </c>
      <c r="H204" s="173"/>
      <c r="I204" s="89" t="s">
        <v>687</v>
      </c>
      <c r="J204" s="80">
        <f>3*12</f>
        <v>36</v>
      </c>
      <c r="K204" s="80" t="s">
        <v>34</v>
      </c>
      <c r="L204" s="80">
        <f>3*3</f>
        <v>9</v>
      </c>
      <c r="M204" s="80">
        <v>9</v>
      </c>
      <c r="N204" s="80">
        <v>9</v>
      </c>
      <c r="O204" s="80">
        <v>9</v>
      </c>
      <c r="P204" s="81" t="s">
        <v>36</v>
      </c>
      <c r="Q204" s="81" t="s">
        <v>358</v>
      </c>
      <c r="R204" s="81" t="s">
        <v>553</v>
      </c>
      <c r="S204" s="87" t="s">
        <v>558</v>
      </c>
      <c r="T204" s="87" t="s">
        <v>572</v>
      </c>
      <c r="U204" s="87" t="s">
        <v>576</v>
      </c>
      <c r="V204" s="82" t="s">
        <v>552</v>
      </c>
      <c r="W204" s="79" t="s">
        <v>442</v>
      </c>
      <c r="X204" s="79" t="s">
        <v>383</v>
      </c>
      <c r="Y204" s="80" t="s">
        <v>369</v>
      </c>
      <c r="Z204" s="173"/>
      <c r="AA204" s="79" t="s">
        <v>226</v>
      </c>
    </row>
    <row r="205" spans="1:27" ht="45" x14ac:dyDescent="0.25">
      <c r="A205" s="78" t="s">
        <v>386</v>
      </c>
      <c r="B205" s="79" t="s">
        <v>125</v>
      </c>
      <c r="C205" s="78" t="s">
        <v>497</v>
      </c>
      <c r="D205" s="79" t="s">
        <v>705</v>
      </c>
      <c r="E205" s="78" t="s">
        <v>496</v>
      </c>
      <c r="F205" s="173"/>
      <c r="G205" s="79" t="s">
        <v>442</v>
      </c>
      <c r="H205" s="173"/>
      <c r="I205" s="90" t="s">
        <v>688</v>
      </c>
      <c r="J205" s="80">
        <v>12</v>
      </c>
      <c r="K205" s="80" t="s">
        <v>34</v>
      </c>
      <c r="L205" s="80">
        <v>3</v>
      </c>
      <c r="M205" s="80">
        <v>3</v>
      </c>
      <c r="N205" s="80">
        <v>3</v>
      </c>
      <c r="O205" s="80">
        <v>3</v>
      </c>
      <c r="P205" s="81" t="s">
        <v>36</v>
      </c>
      <c r="Q205" s="81" t="s">
        <v>358</v>
      </c>
      <c r="R205" s="81" t="s">
        <v>553</v>
      </c>
      <c r="S205" s="87" t="s">
        <v>403</v>
      </c>
      <c r="T205" s="87" t="s">
        <v>572</v>
      </c>
      <c r="U205" s="87" t="s">
        <v>577</v>
      </c>
      <c r="V205" s="82" t="s">
        <v>552</v>
      </c>
      <c r="W205" s="79" t="s">
        <v>442</v>
      </c>
      <c r="X205" s="79" t="s">
        <v>383</v>
      </c>
      <c r="Y205" s="80" t="s">
        <v>369</v>
      </c>
      <c r="Z205" s="173"/>
      <c r="AA205" s="79" t="s">
        <v>226</v>
      </c>
    </row>
    <row r="206" spans="1:27" ht="45" x14ac:dyDescent="0.25">
      <c r="A206" s="78" t="s">
        <v>386</v>
      </c>
      <c r="B206" s="79" t="s">
        <v>125</v>
      </c>
      <c r="C206" s="78" t="s">
        <v>497</v>
      </c>
      <c r="D206" s="79" t="s">
        <v>705</v>
      </c>
      <c r="E206" s="78" t="s">
        <v>498</v>
      </c>
      <c r="F206" s="173"/>
      <c r="G206" s="79" t="s">
        <v>442</v>
      </c>
      <c r="H206" s="173"/>
      <c r="I206" s="90" t="s">
        <v>689</v>
      </c>
      <c r="J206" s="80">
        <v>12</v>
      </c>
      <c r="K206" s="80" t="s">
        <v>34</v>
      </c>
      <c r="L206" s="80">
        <v>3</v>
      </c>
      <c r="M206" s="80">
        <v>3</v>
      </c>
      <c r="N206" s="80">
        <v>3</v>
      </c>
      <c r="O206" s="80">
        <v>3</v>
      </c>
      <c r="P206" s="81" t="s">
        <v>36</v>
      </c>
      <c r="Q206" s="81" t="s">
        <v>358</v>
      </c>
      <c r="R206" s="81" t="s">
        <v>553</v>
      </c>
      <c r="S206" s="87" t="s">
        <v>558</v>
      </c>
      <c r="T206" s="87" t="s">
        <v>572</v>
      </c>
      <c r="U206" s="87" t="s">
        <v>577</v>
      </c>
      <c r="V206" s="82" t="s">
        <v>552</v>
      </c>
      <c r="W206" s="79" t="s">
        <v>442</v>
      </c>
      <c r="X206" s="79" t="s">
        <v>383</v>
      </c>
      <c r="Y206" s="80" t="s">
        <v>369</v>
      </c>
      <c r="Z206" s="173"/>
      <c r="AA206" s="79" t="s">
        <v>226</v>
      </c>
    </row>
    <row r="207" spans="1:27" ht="56.25" x14ac:dyDescent="0.25">
      <c r="A207" s="78" t="s">
        <v>386</v>
      </c>
      <c r="B207" s="79" t="s">
        <v>125</v>
      </c>
      <c r="C207" s="78" t="s">
        <v>497</v>
      </c>
      <c r="D207" s="79" t="s">
        <v>705</v>
      </c>
      <c r="E207" s="78" t="s">
        <v>498</v>
      </c>
      <c r="F207" s="173"/>
      <c r="G207" s="79" t="s">
        <v>442</v>
      </c>
      <c r="H207" s="173"/>
      <c r="I207" s="89" t="s">
        <v>690</v>
      </c>
      <c r="J207" s="84">
        <v>1</v>
      </c>
      <c r="K207" s="80" t="s">
        <v>42</v>
      </c>
      <c r="L207" s="88">
        <v>1</v>
      </c>
      <c r="M207" s="88">
        <v>1</v>
      </c>
      <c r="N207" s="88">
        <v>1</v>
      </c>
      <c r="O207" s="88">
        <v>1</v>
      </c>
      <c r="P207" s="81" t="s">
        <v>36</v>
      </c>
      <c r="Q207" s="81" t="s">
        <v>358</v>
      </c>
      <c r="R207" s="81" t="s">
        <v>553</v>
      </c>
      <c r="S207" s="87" t="s">
        <v>558</v>
      </c>
      <c r="T207" s="87" t="s">
        <v>572</v>
      </c>
      <c r="U207" s="87" t="s">
        <v>578</v>
      </c>
      <c r="V207" s="82" t="s">
        <v>552</v>
      </c>
      <c r="W207" s="79" t="s">
        <v>442</v>
      </c>
      <c r="X207" s="79" t="s">
        <v>383</v>
      </c>
      <c r="Y207" s="80" t="s">
        <v>369</v>
      </c>
      <c r="Z207" s="173"/>
      <c r="AA207" s="79" t="s">
        <v>226</v>
      </c>
    </row>
    <row r="208" spans="1:27" ht="45" x14ac:dyDescent="0.25">
      <c r="A208" s="78" t="s">
        <v>386</v>
      </c>
      <c r="B208" s="79" t="s">
        <v>125</v>
      </c>
      <c r="C208" s="78" t="s">
        <v>497</v>
      </c>
      <c r="D208" s="79" t="s">
        <v>705</v>
      </c>
      <c r="E208" s="78" t="s">
        <v>498</v>
      </c>
      <c r="F208" s="173"/>
      <c r="G208" s="79" t="s">
        <v>442</v>
      </c>
      <c r="H208" s="173"/>
      <c r="I208" s="89" t="s">
        <v>691</v>
      </c>
      <c r="J208" s="80">
        <v>4</v>
      </c>
      <c r="K208" s="80" t="s">
        <v>510</v>
      </c>
      <c r="L208" s="80">
        <v>1</v>
      </c>
      <c r="M208" s="80">
        <v>1</v>
      </c>
      <c r="N208" s="80">
        <v>1</v>
      </c>
      <c r="O208" s="80">
        <v>1</v>
      </c>
      <c r="P208" s="81" t="s">
        <v>36</v>
      </c>
      <c r="Q208" s="81" t="s">
        <v>358</v>
      </c>
      <c r="R208" s="81" t="s">
        <v>553</v>
      </c>
      <c r="S208" s="87" t="s">
        <v>571</v>
      </c>
      <c r="T208" s="87" t="s">
        <v>572</v>
      </c>
      <c r="U208" s="87" t="s">
        <v>573</v>
      </c>
      <c r="V208" s="82" t="s">
        <v>552</v>
      </c>
      <c r="W208" s="79" t="s">
        <v>442</v>
      </c>
      <c r="X208" s="79" t="s">
        <v>383</v>
      </c>
      <c r="Y208" s="80" t="s">
        <v>369</v>
      </c>
      <c r="Z208" s="173"/>
      <c r="AA208" s="79" t="s">
        <v>226</v>
      </c>
    </row>
    <row r="209" spans="1:27" ht="45" x14ac:dyDescent="0.25">
      <c r="A209" s="78" t="s">
        <v>386</v>
      </c>
      <c r="B209" s="79" t="s">
        <v>125</v>
      </c>
      <c r="C209" s="78" t="s">
        <v>491</v>
      </c>
      <c r="D209" s="79" t="s">
        <v>705</v>
      </c>
      <c r="E209" s="78" t="s">
        <v>490</v>
      </c>
      <c r="F209" s="173"/>
      <c r="G209" s="79" t="s">
        <v>442</v>
      </c>
      <c r="H209" s="173"/>
      <c r="I209" s="89" t="s">
        <v>692</v>
      </c>
      <c r="J209" s="80">
        <v>1</v>
      </c>
      <c r="K209" s="80" t="s">
        <v>510</v>
      </c>
      <c r="L209" s="80">
        <v>0</v>
      </c>
      <c r="M209" s="80">
        <v>0</v>
      </c>
      <c r="N209" s="80">
        <v>0</v>
      </c>
      <c r="O209" s="80">
        <v>1</v>
      </c>
      <c r="P209" s="81" t="s">
        <v>36</v>
      </c>
      <c r="Q209" s="81" t="s">
        <v>357</v>
      </c>
      <c r="R209" s="81" t="s">
        <v>553</v>
      </c>
      <c r="S209" s="87" t="s">
        <v>554</v>
      </c>
      <c r="T209" s="87" t="s">
        <v>572</v>
      </c>
      <c r="U209" s="87" t="s">
        <v>579</v>
      </c>
      <c r="V209" s="82" t="s">
        <v>552</v>
      </c>
      <c r="W209" s="79" t="s">
        <v>442</v>
      </c>
      <c r="X209" s="79" t="s">
        <v>383</v>
      </c>
      <c r="Y209" s="80" t="s">
        <v>369</v>
      </c>
      <c r="Z209" s="173"/>
      <c r="AA209" s="79" t="s">
        <v>226</v>
      </c>
    </row>
    <row r="210" spans="1:27" ht="45" x14ac:dyDescent="0.25">
      <c r="A210" s="78" t="s">
        <v>386</v>
      </c>
      <c r="B210" s="79" t="s">
        <v>125</v>
      </c>
      <c r="C210" s="78" t="s">
        <v>501</v>
      </c>
      <c r="D210" s="79" t="s">
        <v>705</v>
      </c>
      <c r="E210" s="78" t="s">
        <v>503</v>
      </c>
      <c r="F210" s="173"/>
      <c r="G210" s="79" t="s">
        <v>442</v>
      </c>
      <c r="H210" s="173"/>
      <c r="I210" s="79" t="s">
        <v>693</v>
      </c>
      <c r="J210" s="84">
        <v>1</v>
      </c>
      <c r="K210" s="80" t="s">
        <v>42</v>
      </c>
      <c r="L210" s="88">
        <v>1</v>
      </c>
      <c r="M210" s="88">
        <v>1</v>
      </c>
      <c r="N210" s="88">
        <v>1</v>
      </c>
      <c r="O210" s="88">
        <v>1</v>
      </c>
      <c r="P210" s="81" t="s">
        <v>36</v>
      </c>
      <c r="Q210" s="81" t="s">
        <v>357</v>
      </c>
      <c r="R210" s="81" t="s">
        <v>553</v>
      </c>
      <c r="S210" s="87" t="s">
        <v>580</v>
      </c>
      <c r="T210" s="87" t="s">
        <v>572</v>
      </c>
      <c r="U210" s="87" t="s">
        <v>581</v>
      </c>
      <c r="V210" s="82" t="s">
        <v>552</v>
      </c>
      <c r="W210" s="79" t="s">
        <v>442</v>
      </c>
      <c r="X210" s="79" t="s">
        <v>383</v>
      </c>
      <c r="Y210" s="80" t="s">
        <v>369</v>
      </c>
      <c r="Z210" s="173"/>
      <c r="AA210" s="79" t="s">
        <v>226</v>
      </c>
    </row>
    <row r="211" spans="1:27" ht="45" x14ac:dyDescent="0.25">
      <c r="A211" s="78" t="s">
        <v>386</v>
      </c>
      <c r="B211" s="79" t="s">
        <v>125</v>
      </c>
      <c r="C211" s="78" t="s">
        <v>501</v>
      </c>
      <c r="D211" s="79" t="s">
        <v>705</v>
      </c>
      <c r="E211" s="78" t="s">
        <v>502</v>
      </c>
      <c r="F211" s="173"/>
      <c r="G211" s="79" t="s">
        <v>442</v>
      </c>
      <c r="H211" s="173"/>
      <c r="I211" s="79" t="s">
        <v>694</v>
      </c>
      <c r="J211" s="84">
        <v>1</v>
      </c>
      <c r="K211" s="80" t="s">
        <v>42</v>
      </c>
      <c r="L211" s="88">
        <v>1</v>
      </c>
      <c r="M211" s="88">
        <v>1</v>
      </c>
      <c r="N211" s="88">
        <v>1</v>
      </c>
      <c r="O211" s="88">
        <v>1</v>
      </c>
      <c r="P211" s="81" t="s">
        <v>36</v>
      </c>
      <c r="Q211" s="81" t="s">
        <v>358</v>
      </c>
      <c r="R211" s="81" t="s">
        <v>553</v>
      </c>
      <c r="S211" s="87" t="s">
        <v>558</v>
      </c>
      <c r="T211" s="87" t="s">
        <v>572</v>
      </c>
      <c r="U211" s="87" t="s">
        <v>577</v>
      </c>
      <c r="V211" s="82" t="s">
        <v>552</v>
      </c>
      <c r="W211" s="79" t="s">
        <v>442</v>
      </c>
      <c r="X211" s="79" t="s">
        <v>383</v>
      </c>
      <c r="Y211" s="80" t="s">
        <v>369</v>
      </c>
      <c r="Z211" s="173"/>
      <c r="AA211" s="79" t="s">
        <v>226</v>
      </c>
    </row>
    <row r="212" spans="1:27" ht="45" x14ac:dyDescent="0.25">
      <c r="A212" s="78" t="s">
        <v>386</v>
      </c>
      <c r="B212" s="79" t="s">
        <v>125</v>
      </c>
      <c r="C212" s="78" t="s">
        <v>501</v>
      </c>
      <c r="D212" s="79" t="s">
        <v>705</v>
      </c>
      <c r="E212" s="78" t="s">
        <v>504</v>
      </c>
      <c r="F212" s="173"/>
      <c r="G212" s="79" t="s">
        <v>442</v>
      </c>
      <c r="H212" s="173"/>
      <c r="I212" s="79" t="s">
        <v>695</v>
      </c>
      <c r="J212" s="80">
        <f>2*12</f>
        <v>24</v>
      </c>
      <c r="K212" s="80" t="s">
        <v>92</v>
      </c>
      <c r="L212" s="80">
        <f>2*3</f>
        <v>6</v>
      </c>
      <c r="M212" s="80">
        <v>6</v>
      </c>
      <c r="N212" s="80">
        <v>6</v>
      </c>
      <c r="O212" s="80">
        <v>6</v>
      </c>
      <c r="P212" s="81" t="s">
        <v>36</v>
      </c>
      <c r="Q212" s="81" t="s">
        <v>358</v>
      </c>
      <c r="R212" s="81" t="s">
        <v>553</v>
      </c>
      <c r="S212" s="87" t="s">
        <v>558</v>
      </c>
      <c r="T212" s="87" t="s">
        <v>572</v>
      </c>
      <c r="U212" s="87" t="s">
        <v>573</v>
      </c>
      <c r="V212" s="82" t="s">
        <v>552</v>
      </c>
      <c r="W212" s="79" t="s">
        <v>442</v>
      </c>
      <c r="X212" s="79" t="s">
        <v>383</v>
      </c>
      <c r="Y212" s="80" t="s">
        <v>369</v>
      </c>
      <c r="Z212" s="173"/>
      <c r="AA212" s="79" t="s">
        <v>226</v>
      </c>
    </row>
    <row r="213" spans="1:27" ht="45" x14ac:dyDescent="0.25">
      <c r="A213" s="78" t="s">
        <v>386</v>
      </c>
      <c r="B213" s="79" t="s">
        <v>125</v>
      </c>
      <c r="C213" s="78" t="s">
        <v>501</v>
      </c>
      <c r="D213" s="79" t="s">
        <v>705</v>
      </c>
      <c r="E213" s="78" t="s">
        <v>503</v>
      </c>
      <c r="F213" s="173"/>
      <c r="G213" s="79" t="s">
        <v>442</v>
      </c>
      <c r="H213" s="173"/>
      <c r="I213" s="79" t="s">
        <v>696</v>
      </c>
      <c r="J213" s="80">
        <v>1</v>
      </c>
      <c r="K213" s="80" t="s">
        <v>463</v>
      </c>
      <c r="L213" s="80">
        <v>1</v>
      </c>
      <c r="M213" s="80">
        <v>1</v>
      </c>
      <c r="N213" s="80">
        <v>1</v>
      </c>
      <c r="O213" s="80">
        <v>1</v>
      </c>
      <c r="P213" s="81" t="s">
        <v>36</v>
      </c>
      <c r="Q213" s="81" t="s">
        <v>357</v>
      </c>
      <c r="R213" s="81" t="s">
        <v>553</v>
      </c>
      <c r="S213" s="87" t="s">
        <v>403</v>
      </c>
      <c r="T213" s="87" t="s">
        <v>49</v>
      </c>
      <c r="U213" s="87" t="s">
        <v>577</v>
      </c>
      <c r="V213" s="82" t="s">
        <v>552</v>
      </c>
      <c r="W213" s="79" t="s">
        <v>442</v>
      </c>
      <c r="X213" s="79" t="s">
        <v>383</v>
      </c>
      <c r="Y213" s="80" t="s">
        <v>369</v>
      </c>
      <c r="Z213" s="173"/>
      <c r="AA213" s="79" t="s">
        <v>226</v>
      </c>
    </row>
    <row r="214" spans="1:27" ht="45" x14ac:dyDescent="0.25">
      <c r="A214" s="78" t="s">
        <v>386</v>
      </c>
      <c r="B214" s="79" t="s">
        <v>125</v>
      </c>
      <c r="C214" s="78" t="s">
        <v>501</v>
      </c>
      <c r="D214" s="79" t="s">
        <v>705</v>
      </c>
      <c r="E214" s="78" t="s">
        <v>502</v>
      </c>
      <c r="F214" s="173"/>
      <c r="G214" s="79" t="s">
        <v>442</v>
      </c>
      <c r="H214" s="173"/>
      <c r="I214" s="79" t="s">
        <v>697</v>
      </c>
      <c r="J214" s="80">
        <v>4</v>
      </c>
      <c r="K214" s="80" t="s">
        <v>34</v>
      </c>
      <c r="L214" s="80">
        <v>1</v>
      </c>
      <c r="M214" s="80">
        <v>1</v>
      </c>
      <c r="N214" s="80">
        <v>1</v>
      </c>
      <c r="O214" s="80">
        <v>1</v>
      </c>
      <c r="P214" s="81" t="s">
        <v>36</v>
      </c>
      <c r="Q214" s="81" t="s">
        <v>358</v>
      </c>
      <c r="R214" s="81" t="s">
        <v>553</v>
      </c>
      <c r="S214" s="87" t="s">
        <v>554</v>
      </c>
      <c r="T214" s="87" t="s">
        <v>572</v>
      </c>
      <c r="U214" s="87" t="s">
        <v>577</v>
      </c>
      <c r="V214" s="82" t="s">
        <v>552</v>
      </c>
      <c r="W214" s="79" t="s">
        <v>442</v>
      </c>
      <c r="X214" s="79" t="s">
        <v>383</v>
      </c>
      <c r="Y214" s="80" t="s">
        <v>369</v>
      </c>
      <c r="Z214" s="173"/>
      <c r="AA214" s="79" t="s">
        <v>226</v>
      </c>
    </row>
    <row r="215" spans="1:27" ht="45" x14ac:dyDescent="0.25">
      <c r="A215" s="78" t="s">
        <v>386</v>
      </c>
      <c r="B215" s="79" t="s">
        <v>125</v>
      </c>
      <c r="C215" s="78" t="s">
        <v>501</v>
      </c>
      <c r="D215" s="79" t="s">
        <v>705</v>
      </c>
      <c r="E215" s="78" t="s">
        <v>504</v>
      </c>
      <c r="F215" s="173"/>
      <c r="G215" s="79" t="s">
        <v>442</v>
      </c>
      <c r="H215" s="173"/>
      <c r="I215" s="79" t="s">
        <v>698</v>
      </c>
      <c r="J215" s="80">
        <v>2</v>
      </c>
      <c r="K215" s="80" t="s">
        <v>462</v>
      </c>
      <c r="L215" s="80">
        <v>0</v>
      </c>
      <c r="M215" s="80">
        <v>1</v>
      </c>
      <c r="N215" s="80">
        <v>0</v>
      </c>
      <c r="O215" s="80">
        <v>1</v>
      </c>
      <c r="P215" s="81" t="s">
        <v>36</v>
      </c>
      <c r="Q215" s="81" t="s">
        <v>358</v>
      </c>
      <c r="R215" s="81" t="s">
        <v>553</v>
      </c>
      <c r="S215" s="87" t="s">
        <v>558</v>
      </c>
      <c r="T215" s="87" t="s">
        <v>572</v>
      </c>
      <c r="U215" s="87" t="s">
        <v>573</v>
      </c>
      <c r="V215" s="82" t="s">
        <v>552</v>
      </c>
      <c r="W215" s="79" t="s">
        <v>442</v>
      </c>
      <c r="X215" s="79" t="s">
        <v>383</v>
      </c>
      <c r="Y215" s="80" t="s">
        <v>369</v>
      </c>
      <c r="Z215" s="173"/>
      <c r="AA215" s="79" t="s">
        <v>226</v>
      </c>
    </row>
    <row r="216" spans="1:27" ht="45" x14ac:dyDescent="0.25">
      <c r="A216" s="78" t="s">
        <v>386</v>
      </c>
      <c r="B216" s="79" t="s">
        <v>125</v>
      </c>
      <c r="C216" s="78" t="s">
        <v>494</v>
      </c>
      <c r="D216" s="79" t="s">
        <v>705</v>
      </c>
      <c r="E216" s="78" t="s">
        <v>495</v>
      </c>
      <c r="F216" s="173"/>
      <c r="G216" s="79" t="s">
        <v>442</v>
      </c>
      <c r="H216" s="173"/>
      <c r="I216" s="79" t="s">
        <v>699</v>
      </c>
      <c r="J216" s="80">
        <v>2</v>
      </c>
      <c r="K216" s="80" t="s">
        <v>92</v>
      </c>
      <c r="L216" s="80">
        <v>0</v>
      </c>
      <c r="M216" s="80">
        <v>1</v>
      </c>
      <c r="N216" s="80">
        <v>0</v>
      </c>
      <c r="O216" s="80">
        <v>1</v>
      </c>
      <c r="P216" s="81" t="s">
        <v>36</v>
      </c>
      <c r="Q216" s="81" t="s">
        <v>380</v>
      </c>
      <c r="R216" s="81" t="s">
        <v>553</v>
      </c>
      <c r="S216" s="87" t="s">
        <v>571</v>
      </c>
      <c r="T216" s="87" t="s">
        <v>572</v>
      </c>
      <c r="U216" s="87" t="s">
        <v>577</v>
      </c>
      <c r="V216" s="82" t="s">
        <v>552</v>
      </c>
      <c r="W216" s="79" t="s">
        <v>442</v>
      </c>
      <c r="X216" s="79" t="s">
        <v>383</v>
      </c>
      <c r="Y216" s="80" t="s">
        <v>369</v>
      </c>
      <c r="Z216" s="173"/>
      <c r="AA216" s="79" t="s">
        <v>226</v>
      </c>
    </row>
    <row r="217" spans="1:27" ht="45" x14ac:dyDescent="0.25">
      <c r="A217" s="78" t="s">
        <v>386</v>
      </c>
      <c r="B217" s="79" t="s">
        <v>125</v>
      </c>
      <c r="C217" s="78" t="s">
        <v>499</v>
      </c>
      <c r="D217" s="79" t="s">
        <v>705</v>
      </c>
      <c r="E217" s="78" t="s">
        <v>500</v>
      </c>
      <c r="F217" s="174"/>
      <c r="G217" s="79" t="s">
        <v>442</v>
      </c>
      <c r="H217" s="174"/>
      <c r="I217" s="79" t="s">
        <v>700</v>
      </c>
      <c r="J217" s="80">
        <v>3</v>
      </c>
      <c r="K217" s="80" t="s">
        <v>510</v>
      </c>
      <c r="L217" s="80">
        <v>0</v>
      </c>
      <c r="M217" s="80">
        <v>1</v>
      </c>
      <c r="N217" s="80">
        <v>1</v>
      </c>
      <c r="O217" s="80">
        <v>1</v>
      </c>
      <c r="P217" s="81" t="s">
        <v>36</v>
      </c>
      <c r="Q217" s="81" t="s">
        <v>358</v>
      </c>
      <c r="R217" s="81" t="s">
        <v>553</v>
      </c>
      <c r="S217" s="87" t="s">
        <v>556</v>
      </c>
      <c r="T217" s="87" t="s">
        <v>572</v>
      </c>
      <c r="U217" s="87" t="s">
        <v>577</v>
      </c>
      <c r="V217" s="82" t="s">
        <v>552</v>
      </c>
      <c r="W217" s="79" t="s">
        <v>442</v>
      </c>
      <c r="X217" s="79" t="s">
        <v>383</v>
      </c>
      <c r="Y217" s="80" t="s">
        <v>369</v>
      </c>
      <c r="Z217" s="174"/>
      <c r="AA217" s="79" t="s">
        <v>226</v>
      </c>
    </row>
    <row r="218" spans="1:27" ht="67.5" x14ac:dyDescent="0.25">
      <c r="A218" s="78" t="s">
        <v>386</v>
      </c>
      <c r="B218" s="79" t="s">
        <v>125</v>
      </c>
      <c r="C218" s="78" t="s">
        <v>497</v>
      </c>
      <c r="D218" s="79" t="s">
        <v>705</v>
      </c>
      <c r="E218" s="78" t="s">
        <v>498</v>
      </c>
      <c r="F218" s="83">
        <v>14000000</v>
      </c>
      <c r="G218" s="79" t="s">
        <v>443</v>
      </c>
      <c r="H218" s="83">
        <v>14000000</v>
      </c>
      <c r="I218" s="79" t="s">
        <v>489</v>
      </c>
      <c r="J218" s="80">
        <v>1</v>
      </c>
      <c r="K218" s="80" t="s">
        <v>41</v>
      </c>
      <c r="L218" s="80">
        <v>0</v>
      </c>
      <c r="M218" s="80">
        <v>1</v>
      </c>
      <c r="N218" s="80">
        <v>0</v>
      </c>
      <c r="O218" s="80">
        <v>0</v>
      </c>
      <c r="P218" s="81" t="s">
        <v>36</v>
      </c>
      <c r="Q218" s="81" t="s">
        <v>380</v>
      </c>
      <c r="R218" s="81" t="s">
        <v>553</v>
      </c>
      <c r="S218" s="87" t="s">
        <v>558</v>
      </c>
      <c r="T218" s="87" t="s">
        <v>572</v>
      </c>
      <c r="U218" s="87" t="s">
        <v>582</v>
      </c>
      <c r="V218" s="82" t="s">
        <v>540</v>
      </c>
      <c r="W218" s="79" t="s">
        <v>443</v>
      </c>
      <c r="X218" s="78" t="s">
        <v>30</v>
      </c>
      <c r="Y218" s="80" t="s">
        <v>508</v>
      </c>
      <c r="Z218" s="83">
        <v>14000000</v>
      </c>
      <c r="AA218" s="79" t="s">
        <v>226</v>
      </c>
    </row>
    <row r="219" spans="1:27" ht="45" x14ac:dyDescent="0.25">
      <c r="A219" s="78" t="s">
        <v>386</v>
      </c>
      <c r="B219" s="79" t="s">
        <v>125</v>
      </c>
      <c r="C219" s="78" t="s">
        <v>494</v>
      </c>
      <c r="D219" s="79" t="s">
        <v>705</v>
      </c>
      <c r="E219" s="78" t="s">
        <v>495</v>
      </c>
      <c r="F219" s="83">
        <v>29000000</v>
      </c>
      <c r="G219" s="79" t="s">
        <v>442</v>
      </c>
      <c r="H219" s="83">
        <v>29000000</v>
      </c>
      <c r="I219" s="79" t="s">
        <v>701</v>
      </c>
      <c r="J219" s="80">
        <f>4*12</f>
        <v>48</v>
      </c>
      <c r="K219" s="80" t="s">
        <v>462</v>
      </c>
      <c r="L219" s="80">
        <f>4*3</f>
        <v>12</v>
      </c>
      <c r="M219" s="80">
        <v>12</v>
      </c>
      <c r="N219" s="80">
        <v>12</v>
      </c>
      <c r="O219" s="80">
        <v>12</v>
      </c>
      <c r="P219" s="81" t="s">
        <v>36</v>
      </c>
      <c r="Q219" s="81" t="s">
        <v>358</v>
      </c>
      <c r="R219" s="81" t="s">
        <v>553</v>
      </c>
      <c r="S219" s="87" t="s">
        <v>403</v>
      </c>
      <c r="T219" s="87" t="s">
        <v>49</v>
      </c>
      <c r="U219" s="87" t="s">
        <v>577</v>
      </c>
      <c r="V219" s="82" t="s">
        <v>292</v>
      </c>
      <c r="W219" s="79" t="s">
        <v>442</v>
      </c>
      <c r="X219" s="79" t="s">
        <v>383</v>
      </c>
      <c r="Y219" s="80" t="s">
        <v>369</v>
      </c>
      <c r="Z219" s="83">
        <v>29000000</v>
      </c>
      <c r="AA219" s="79" t="s">
        <v>226</v>
      </c>
    </row>
    <row r="220" spans="1:27" ht="45" x14ac:dyDescent="0.25">
      <c r="A220" s="78" t="s">
        <v>386</v>
      </c>
      <c r="B220" s="79" t="s">
        <v>125</v>
      </c>
      <c r="C220" s="78" t="s">
        <v>494</v>
      </c>
      <c r="D220" s="79" t="s">
        <v>705</v>
      </c>
      <c r="E220" s="78" t="s">
        <v>495</v>
      </c>
      <c r="F220" s="83">
        <v>16000000</v>
      </c>
      <c r="G220" s="79" t="s">
        <v>442</v>
      </c>
      <c r="H220" s="83">
        <v>16000000</v>
      </c>
      <c r="I220" s="89" t="s">
        <v>702</v>
      </c>
      <c r="J220" s="80">
        <v>1</v>
      </c>
      <c r="K220" s="80" t="s">
        <v>41</v>
      </c>
      <c r="L220" s="80">
        <v>0</v>
      </c>
      <c r="M220" s="80">
        <v>1</v>
      </c>
      <c r="N220" s="80">
        <v>0</v>
      </c>
      <c r="O220" s="80">
        <v>0</v>
      </c>
      <c r="P220" s="81" t="s">
        <v>36</v>
      </c>
      <c r="Q220" s="81" t="s">
        <v>380</v>
      </c>
      <c r="R220" s="81" t="s">
        <v>553</v>
      </c>
      <c r="S220" s="87" t="s">
        <v>558</v>
      </c>
      <c r="T220" s="87" t="s">
        <v>572</v>
      </c>
      <c r="U220" s="87" t="s">
        <v>577</v>
      </c>
      <c r="V220" s="82" t="s">
        <v>292</v>
      </c>
      <c r="W220" s="79" t="s">
        <v>442</v>
      </c>
      <c r="X220" s="79" t="s">
        <v>383</v>
      </c>
      <c r="Y220" s="80" t="s">
        <v>369</v>
      </c>
      <c r="Z220" s="83">
        <v>16000000</v>
      </c>
      <c r="AA220" s="79" t="s">
        <v>226</v>
      </c>
    </row>
    <row r="221" spans="1:27" ht="67.5" x14ac:dyDescent="0.25">
      <c r="A221" s="78" t="s">
        <v>386</v>
      </c>
      <c r="B221" s="79" t="s">
        <v>125</v>
      </c>
      <c r="C221" s="78" t="s">
        <v>497</v>
      </c>
      <c r="D221" s="79" t="s">
        <v>705</v>
      </c>
      <c r="E221" s="78" t="s">
        <v>505</v>
      </c>
      <c r="F221" s="91">
        <v>45000000</v>
      </c>
      <c r="G221" s="78" t="s">
        <v>443</v>
      </c>
      <c r="H221" s="91">
        <v>45000000</v>
      </c>
      <c r="I221" s="79" t="s">
        <v>218</v>
      </c>
      <c r="J221" s="80">
        <v>200</v>
      </c>
      <c r="K221" s="80" t="s">
        <v>404</v>
      </c>
      <c r="L221" s="80">
        <v>0</v>
      </c>
      <c r="M221" s="80">
        <v>100</v>
      </c>
      <c r="N221" s="80">
        <v>50</v>
      </c>
      <c r="O221" s="80">
        <v>50</v>
      </c>
      <c r="P221" s="81" t="s">
        <v>117</v>
      </c>
      <c r="Q221" s="81" t="s">
        <v>418</v>
      </c>
      <c r="R221" s="81" t="s">
        <v>49</v>
      </c>
      <c r="S221" s="92" t="s">
        <v>141</v>
      </c>
      <c r="T221" s="87" t="s">
        <v>156</v>
      </c>
      <c r="U221" s="87" t="s">
        <v>106</v>
      </c>
      <c r="V221" s="82" t="s">
        <v>224</v>
      </c>
      <c r="W221" s="78" t="s">
        <v>443</v>
      </c>
      <c r="X221" s="78" t="s">
        <v>30</v>
      </c>
      <c r="Y221" s="80" t="s">
        <v>507</v>
      </c>
      <c r="Z221" s="91">
        <v>45000000</v>
      </c>
      <c r="AA221" s="79" t="s">
        <v>226</v>
      </c>
    </row>
    <row r="222" spans="1:27" ht="67.5" x14ac:dyDescent="0.25">
      <c r="A222" s="78" t="s">
        <v>386</v>
      </c>
      <c r="B222" s="79" t="s">
        <v>125</v>
      </c>
      <c r="C222" s="78" t="s">
        <v>497</v>
      </c>
      <c r="D222" s="79" t="s">
        <v>705</v>
      </c>
      <c r="E222" s="78" t="s">
        <v>506</v>
      </c>
      <c r="F222" s="93">
        <v>17000000</v>
      </c>
      <c r="G222" s="78" t="s">
        <v>443</v>
      </c>
      <c r="H222" s="93">
        <v>17000000</v>
      </c>
      <c r="I222" s="79" t="s">
        <v>219</v>
      </c>
      <c r="J222" s="80">
        <v>60</v>
      </c>
      <c r="K222" s="80" t="s">
        <v>511</v>
      </c>
      <c r="L222" s="80">
        <v>0</v>
      </c>
      <c r="M222" s="80">
        <v>60</v>
      </c>
      <c r="N222" s="80">
        <v>0</v>
      </c>
      <c r="O222" s="80">
        <v>0</v>
      </c>
      <c r="P222" s="81" t="s">
        <v>118</v>
      </c>
      <c r="Q222" s="81" t="s">
        <v>360</v>
      </c>
      <c r="R222" s="87" t="s">
        <v>49</v>
      </c>
      <c r="S222" s="92" t="s">
        <v>22</v>
      </c>
      <c r="T222" s="87" t="s">
        <v>107</v>
      </c>
      <c r="U222" s="87" t="s">
        <v>109</v>
      </c>
      <c r="V222" s="82" t="s">
        <v>225</v>
      </c>
      <c r="W222" s="78" t="s">
        <v>443</v>
      </c>
      <c r="X222" s="78" t="s">
        <v>30</v>
      </c>
      <c r="Y222" s="80" t="s">
        <v>507</v>
      </c>
      <c r="Z222" s="93">
        <v>17000000</v>
      </c>
      <c r="AA222" s="79" t="s">
        <v>226</v>
      </c>
    </row>
    <row r="223" spans="1:27" ht="67.5" x14ac:dyDescent="0.25">
      <c r="A223" s="78" t="s">
        <v>386</v>
      </c>
      <c r="B223" s="79" t="s">
        <v>125</v>
      </c>
      <c r="C223" s="78" t="s">
        <v>497</v>
      </c>
      <c r="D223" s="79" t="s">
        <v>705</v>
      </c>
      <c r="E223" s="78" t="s">
        <v>506</v>
      </c>
      <c r="F223" s="93">
        <v>13000000</v>
      </c>
      <c r="G223" s="78" t="s">
        <v>443</v>
      </c>
      <c r="H223" s="93">
        <v>13000000</v>
      </c>
      <c r="I223" s="79" t="s">
        <v>220</v>
      </c>
      <c r="J223" s="80">
        <v>2</v>
      </c>
      <c r="K223" s="80" t="s">
        <v>440</v>
      </c>
      <c r="L223" s="80">
        <v>0</v>
      </c>
      <c r="M223" s="80">
        <v>1</v>
      </c>
      <c r="N223" s="80">
        <v>1</v>
      </c>
      <c r="O223" s="80">
        <v>0</v>
      </c>
      <c r="P223" s="81" t="s">
        <v>118</v>
      </c>
      <c r="Q223" s="81" t="s">
        <v>360</v>
      </c>
      <c r="R223" s="87" t="s">
        <v>49</v>
      </c>
      <c r="S223" s="92" t="s">
        <v>22</v>
      </c>
      <c r="T223" s="87" t="s">
        <v>223</v>
      </c>
      <c r="U223" s="87" t="s">
        <v>109</v>
      </c>
      <c r="V223" s="82" t="s">
        <v>225</v>
      </c>
      <c r="W223" s="78" t="s">
        <v>443</v>
      </c>
      <c r="X223" s="78" t="s">
        <v>30</v>
      </c>
      <c r="Y223" s="80" t="s">
        <v>507</v>
      </c>
      <c r="Z223" s="93">
        <v>13000000</v>
      </c>
      <c r="AA223" s="79" t="s">
        <v>226</v>
      </c>
    </row>
    <row r="224" spans="1:27" ht="67.5" x14ac:dyDescent="0.25">
      <c r="A224" s="78" t="s">
        <v>386</v>
      </c>
      <c r="B224" s="79" t="s">
        <v>125</v>
      </c>
      <c r="C224" s="78" t="s">
        <v>497</v>
      </c>
      <c r="D224" s="79" t="s">
        <v>705</v>
      </c>
      <c r="E224" s="78" t="s">
        <v>506</v>
      </c>
      <c r="F224" s="93">
        <v>10000000</v>
      </c>
      <c r="G224" s="78" t="s">
        <v>443</v>
      </c>
      <c r="H224" s="93">
        <v>10000000</v>
      </c>
      <c r="I224" s="79" t="s">
        <v>221</v>
      </c>
      <c r="J224" s="80">
        <v>1</v>
      </c>
      <c r="K224" s="80" t="s">
        <v>512</v>
      </c>
      <c r="L224" s="80">
        <v>0</v>
      </c>
      <c r="M224" s="80">
        <v>0</v>
      </c>
      <c r="N224" s="80">
        <v>1</v>
      </c>
      <c r="O224" s="80">
        <v>0</v>
      </c>
      <c r="P224" s="81" t="s">
        <v>118</v>
      </c>
      <c r="Q224" s="81" t="s">
        <v>360</v>
      </c>
      <c r="R224" s="87" t="s">
        <v>49</v>
      </c>
      <c r="S224" s="92" t="s">
        <v>22</v>
      </c>
      <c r="T224" s="87" t="s">
        <v>105</v>
      </c>
      <c r="U224" s="87" t="s">
        <v>106</v>
      </c>
      <c r="V224" s="82" t="s">
        <v>225</v>
      </c>
      <c r="W224" s="78" t="s">
        <v>443</v>
      </c>
      <c r="X224" s="78" t="s">
        <v>30</v>
      </c>
      <c r="Y224" s="80" t="s">
        <v>507</v>
      </c>
      <c r="Z224" s="93">
        <v>10000000</v>
      </c>
      <c r="AA224" s="79" t="s">
        <v>226</v>
      </c>
    </row>
    <row r="225" spans="1:27" ht="67.5" x14ac:dyDescent="0.25">
      <c r="A225" s="78" t="s">
        <v>386</v>
      </c>
      <c r="B225" s="79" t="s">
        <v>125</v>
      </c>
      <c r="C225" s="78" t="s">
        <v>497</v>
      </c>
      <c r="D225" s="79" t="s">
        <v>705</v>
      </c>
      <c r="E225" s="78" t="s">
        <v>506</v>
      </c>
      <c r="F225" s="93">
        <v>20000000</v>
      </c>
      <c r="G225" s="78" t="s">
        <v>443</v>
      </c>
      <c r="H225" s="93">
        <v>20000000</v>
      </c>
      <c r="I225" s="79" t="s">
        <v>222</v>
      </c>
      <c r="J225" s="80">
        <v>1</v>
      </c>
      <c r="K225" s="80" t="s">
        <v>407</v>
      </c>
      <c r="L225" s="80">
        <v>1</v>
      </c>
      <c r="M225" s="80">
        <v>1</v>
      </c>
      <c r="N225" s="80">
        <v>1</v>
      </c>
      <c r="O225" s="80">
        <v>1</v>
      </c>
      <c r="P225" s="81" t="s">
        <v>118</v>
      </c>
      <c r="Q225" s="81" t="s">
        <v>361</v>
      </c>
      <c r="R225" s="87" t="s">
        <v>104</v>
      </c>
      <c r="S225" s="92" t="s">
        <v>22</v>
      </c>
      <c r="T225" s="87" t="s">
        <v>105</v>
      </c>
      <c r="U225" s="87" t="s">
        <v>106</v>
      </c>
      <c r="V225" s="82" t="s">
        <v>225</v>
      </c>
      <c r="W225" s="78" t="s">
        <v>443</v>
      </c>
      <c r="X225" s="78" t="s">
        <v>30</v>
      </c>
      <c r="Y225" s="80" t="s">
        <v>507</v>
      </c>
      <c r="Z225" s="93">
        <v>20000000</v>
      </c>
      <c r="AA225" s="79" t="s">
        <v>226</v>
      </c>
    </row>
    <row r="226" spans="1:27" ht="67.5" x14ac:dyDescent="0.25">
      <c r="A226" s="78" t="s">
        <v>386</v>
      </c>
      <c r="B226" s="79" t="s">
        <v>125</v>
      </c>
      <c r="C226" s="78" t="s">
        <v>499</v>
      </c>
      <c r="D226" s="79" t="s">
        <v>705</v>
      </c>
      <c r="E226" s="78" t="s">
        <v>500</v>
      </c>
      <c r="F226" s="93">
        <v>10000000</v>
      </c>
      <c r="G226" s="78" t="s">
        <v>443</v>
      </c>
      <c r="H226" s="93">
        <v>10000000</v>
      </c>
      <c r="I226" s="79" t="s">
        <v>306</v>
      </c>
      <c r="J226" s="80">
        <v>1</v>
      </c>
      <c r="K226" s="80" t="s">
        <v>353</v>
      </c>
      <c r="L226" s="80">
        <v>1</v>
      </c>
      <c r="M226" s="80">
        <v>1</v>
      </c>
      <c r="N226" s="80">
        <v>1</v>
      </c>
      <c r="O226" s="80">
        <v>1</v>
      </c>
      <c r="P226" s="81" t="s">
        <v>118</v>
      </c>
      <c r="Q226" s="81" t="s">
        <v>360</v>
      </c>
      <c r="R226" s="87" t="s">
        <v>110</v>
      </c>
      <c r="S226" s="92" t="s">
        <v>22</v>
      </c>
      <c r="T226" s="87" t="s">
        <v>105</v>
      </c>
      <c r="U226" s="87" t="s">
        <v>106</v>
      </c>
      <c r="V226" s="82" t="s">
        <v>225</v>
      </c>
      <c r="W226" s="78" t="s">
        <v>443</v>
      </c>
      <c r="X226" s="78" t="s">
        <v>30</v>
      </c>
      <c r="Y226" s="80" t="s">
        <v>507</v>
      </c>
      <c r="Z226" s="93">
        <v>10000000</v>
      </c>
      <c r="AA226" s="79" t="s">
        <v>226</v>
      </c>
    </row>
    <row r="227" spans="1:27" ht="45" x14ac:dyDescent="0.25">
      <c r="A227" s="78" t="s">
        <v>386</v>
      </c>
      <c r="B227" s="79" t="s">
        <v>125</v>
      </c>
      <c r="C227" s="78" t="s">
        <v>494</v>
      </c>
      <c r="D227" s="79" t="s">
        <v>705</v>
      </c>
      <c r="E227" s="78" t="s">
        <v>495</v>
      </c>
      <c r="F227" s="93">
        <v>6885000</v>
      </c>
      <c r="G227" s="78" t="s">
        <v>28</v>
      </c>
      <c r="H227" s="93">
        <v>6885000</v>
      </c>
      <c r="I227" s="79" t="s">
        <v>634</v>
      </c>
      <c r="J227" s="80">
        <v>1</v>
      </c>
      <c r="K227" s="80" t="s">
        <v>635</v>
      </c>
      <c r="L227" s="80">
        <v>1</v>
      </c>
      <c r="M227" s="80">
        <v>0</v>
      </c>
      <c r="N227" s="80">
        <v>0</v>
      </c>
      <c r="O227" s="80">
        <v>0</v>
      </c>
      <c r="P227" s="81" t="s">
        <v>36</v>
      </c>
      <c r="Q227" s="81" t="s">
        <v>358</v>
      </c>
      <c r="R227" s="81" t="s">
        <v>553</v>
      </c>
      <c r="S227" s="87" t="s">
        <v>558</v>
      </c>
      <c r="T227" s="87" t="s">
        <v>572</v>
      </c>
      <c r="U227" s="87" t="s">
        <v>636</v>
      </c>
      <c r="V227" s="82" t="s">
        <v>622</v>
      </c>
      <c r="W227" s="78" t="s">
        <v>28</v>
      </c>
      <c r="X227" s="78" t="s">
        <v>626</v>
      </c>
      <c r="Y227" s="80" t="s">
        <v>369</v>
      </c>
      <c r="Z227" s="93">
        <v>6885000</v>
      </c>
      <c r="AA227" s="79" t="s">
        <v>226</v>
      </c>
    </row>
    <row r="228" spans="1:27" ht="67.5" x14ac:dyDescent="0.25">
      <c r="A228" s="23" t="s">
        <v>376</v>
      </c>
      <c r="B228" s="19" t="s">
        <v>126</v>
      </c>
      <c r="C228" s="23" t="s">
        <v>530</v>
      </c>
      <c r="D228" s="19" t="s">
        <v>705</v>
      </c>
      <c r="E228" s="23" t="s">
        <v>529</v>
      </c>
      <c r="F228" s="166">
        <v>158900000</v>
      </c>
      <c r="G228" s="23" t="s">
        <v>443</v>
      </c>
      <c r="H228" s="166">
        <v>158900000</v>
      </c>
      <c r="I228" s="19" t="s">
        <v>301</v>
      </c>
      <c r="J228" s="44">
        <v>4</v>
      </c>
      <c r="K228" s="44" t="s">
        <v>606</v>
      </c>
      <c r="L228" s="44">
        <v>1</v>
      </c>
      <c r="M228" s="44">
        <v>1</v>
      </c>
      <c r="N228" s="44">
        <v>1</v>
      </c>
      <c r="O228" s="44">
        <v>1</v>
      </c>
      <c r="P228" s="45" t="s">
        <v>36</v>
      </c>
      <c r="Q228" s="45" t="s">
        <v>458</v>
      </c>
      <c r="R228" s="45" t="s">
        <v>601</v>
      </c>
      <c r="S228" s="45" t="s">
        <v>22</v>
      </c>
      <c r="T228" s="45" t="s">
        <v>105</v>
      </c>
      <c r="U228" s="45" t="s">
        <v>116</v>
      </c>
      <c r="V228" s="53" t="s">
        <v>305</v>
      </c>
      <c r="W228" s="23" t="s">
        <v>443</v>
      </c>
      <c r="X228" s="23" t="s">
        <v>30</v>
      </c>
      <c r="Y228" s="44" t="s">
        <v>539</v>
      </c>
      <c r="Z228" s="166">
        <v>158900000</v>
      </c>
      <c r="AA228" s="19" t="s">
        <v>308</v>
      </c>
    </row>
    <row r="229" spans="1:27" ht="67.5" x14ac:dyDescent="0.25">
      <c r="A229" s="23" t="s">
        <v>376</v>
      </c>
      <c r="B229" s="19" t="s">
        <v>126</v>
      </c>
      <c r="C229" s="23" t="s">
        <v>532</v>
      </c>
      <c r="D229" s="19" t="s">
        <v>705</v>
      </c>
      <c r="E229" s="23" t="s">
        <v>531</v>
      </c>
      <c r="F229" s="166"/>
      <c r="G229" s="23" t="s">
        <v>443</v>
      </c>
      <c r="H229" s="166"/>
      <c r="I229" s="19" t="s">
        <v>302</v>
      </c>
      <c r="J229" s="44">
        <v>1</v>
      </c>
      <c r="K229" s="44" t="s">
        <v>42</v>
      </c>
      <c r="L229" s="67">
        <v>0.25</v>
      </c>
      <c r="M229" s="67">
        <v>0.25</v>
      </c>
      <c r="N229" s="67">
        <v>0.25</v>
      </c>
      <c r="O229" s="67">
        <v>0.25</v>
      </c>
      <c r="P229" s="45" t="s">
        <v>36</v>
      </c>
      <c r="Q229" s="45" t="s">
        <v>354</v>
      </c>
      <c r="R229" s="45" t="s">
        <v>601</v>
      </c>
      <c r="S229" s="45" t="s">
        <v>22</v>
      </c>
      <c r="T229" s="45" t="s">
        <v>105</v>
      </c>
      <c r="U229" s="45" t="s">
        <v>116</v>
      </c>
      <c r="V229" s="53" t="s">
        <v>305</v>
      </c>
      <c r="W229" s="23" t="s">
        <v>443</v>
      </c>
      <c r="X229" s="23" t="s">
        <v>30</v>
      </c>
      <c r="Y229" s="44" t="s">
        <v>539</v>
      </c>
      <c r="Z229" s="166"/>
      <c r="AA229" s="19" t="s">
        <v>308</v>
      </c>
    </row>
    <row r="230" spans="1:27" ht="67.5" x14ac:dyDescent="0.25">
      <c r="A230" s="23" t="s">
        <v>376</v>
      </c>
      <c r="B230" s="19" t="s">
        <v>126</v>
      </c>
      <c r="C230" s="23" t="s">
        <v>534</v>
      </c>
      <c r="D230" s="19" t="s">
        <v>705</v>
      </c>
      <c r="E230" s="23" t="s">
        <v>533</v>
      </c>
      <c r="F230" s="166"/>
      <c r="G230" s="23" t="s">
        <v>443</v>
      </c>
      <c r="H230" s="166"/>
      <c r="I230" s="19" t="s">
        <v>303</v>
      </c>
      <c r="J230" s="44">
        <v>4</v>
      </c>
      <c r="K230" s="44" t="s">
        <v>606</v>
      </c>
      <c r="L230" s="44">
        <v>1</v>
      </c>
      <c r="M230" s="44">
        <v>1</v>
      </c>
      <c r="N230" s="44">
        <v>1</v>
      </c>
      <c r="O230" s="44">
        <v>1</v>
      </c>
      <c r="P230" s="45" t="s">
        <v>36</v>
      </c>
      <c r="Q230" s="45" t="s">
        <v>355</v>
      </c>
      <c r="R230" s="45" t="s">
        <v>601</v>
      </c>
      <c r="S230" s="45" t="s">
        <v>22</v>
      </c>
      <c r="T230" s="45" t="s">
        <v>105</v>
      </c>
      <c r="U230" s="45" t="s">
        <v>116</v>
      </c>
      <c r="V230" s="53" t="s">
        <v>305</v>
      </c>
      <c r="W230" s="23" t="s">
        <v>443</v>
      </c>
      <c r="X230" s="23" t="s">
        <v>30</v>
      </c>
      <c r="Y230" s="44" t="s">
        <v>539</v>
      </c>
      <c r="Z230" s="166"/>
      <c r="AA230" s="19" t="s">
        <v>308</v>
      </c>
    </row>
    <row r="231" spans="1:27" ht="67.5" x14ac:dyDescent="0.25">
      <c r="A231" s="23" t="s">
        <v>376</v>
      </c>
      <c r="B231" s="19" t="s">
        <v>126</v>
      </c>
      <c r="C231" s="23" t="s">
        <v>532</v>
      </c>
      <c r="D231" s="19" t="s">
        <v>705</v>
      </c>
      <c r="E231" s="23" t="s">
        <v>531</v>
      </c>
      <c r="F231" s="166"/>
      <c r="G231" s="23" t="s">
        <v>443</v>
      </c>
      <c r="H231" s="166"/>
      <c r="I231" s="24" t="s">
        <v>703</v>
      </c>
      <c r="J231" s="44">
        <v>2</v>
      </c>
      <c r="K231" s="44" t="s">
        <v>607</v>
      </c>
      <c r="L231" s="44"/>
      <c r="M231" s="44">
        <v>1</v>
      </c>
      <c r="N231" s="44"/>
      <c r="O231" s="44">
        <v>1</v>
      </c>
      <c r="P231" s="45" t="s">
        <v>36</v>
      </c>
      <c r="Q231" s="45" t="s">
        <v>358</v>
      </c>
      <c r="R231" s="45" t="s">
        <v>601</v>
      </c>
      <c r="S231" s="45" t="s">
        <v>22</v>
      </c>
      <c r="T231" s="45" t="s">
        <v>105</v>
      </c>
      <c r="U231" s="45" t="s">
        <v>116</v>
      </c>
      <c r="V231" s="53" t="s">
        <v>305</v>
      </c>
      <c r="W231" s="23" t="s">
        <v>443</v>
      </c>
      <c r="X231" s="23" t="s">
        <v>30</v>
      </c>
      <c r="Y231" s="44" t="s">
        <v>539</v>
      </c>
      <c r="Z231" s="166"/>
      <c r="AA231" s="19" t="s">
        <v>308</v>
      </c>
    </row>
    <row r="232" spans="1:27" ht="67.5" x14ac:dyDescent="0.25">
      <c r="A232" s="23" t="s">
        <v>376</v>
      </c>
      <c r="B232" s="19" t="s">
        <v>126</v>
      </c>
      <c r="C232" s="23" t="s">
        <v>532</v>
      </c>
      <c r="D232" s="19" t="s">
        <v>705</v>
      </c>
      <c r="E232" s="23" t="s">
        <v>531</v>
      </c>
      <c r="F232" s="166"/>
      <c r="G232" s="23" t="s">
        <v>443</v>
      </c>
      <c r="H232" s="166"/>
      <c r="I232" s="24" t="s">
        <v>304</v>
      </c>
      <c r="J232" s="44">
        <v>4</v>
      </c>
      <c r="K232" s="44" t="s">
        <v>606</v>
      </c>
      <c r="L232" s="44">
        <v>1</v>
      </c>
      <c r="M232" s="44">
        <v>1</v>
      </c>
      <c r="N232" s="44">
        <v>1</v>
      </c>
      <c r="O232" s="44">
        <v>1</v>
      </c>
      <c r="P232" s="45" t="s">
        <v>36</v>
      </c>
      <c r="Q232" s="45" t="s">
        <v>358</v>
      </c>
      <c r="R232" s="45" t="s">
        <v>601</v>
      </c>
      <c r="S232" s="45" t="s">
        <v>22</v>
      </c>
      <c r="T232" s="45" t="s">
        <v>105</v>
      </c>
      <c r="U232" s="45" t="s">
        <v>116</v>
      </c>
      <c r="V232" s="53" t="s">
        <v>305</v>
      </c>
      <c r="W232" s="23" t="s">
        <v>443</v>
      </c>
      <c r="X232" s="23" t="s">
        <v>30</v>
      </c>
      <c r="Y232" s="44" t="s">
        <v>539</v>
      </c>
      <c r="Z232" s="166"/>
      <c r="AA232" s="19" t="s">
        <v>308</v>
      </c>
    </row>
    <row r="233" spans="1:27" ht="67.5" x14ac:dyDescent="0.25">
      <c r="A233" s="23" t="s">
        <v>376</v>
      </c>
      <c r="B233" s="19" t="s">
        <v>126</v>
      </c>
      <c r="C233" s="23" t="s">
        <v>532</v>
      </c>
      <c r="D233" s="19" t="s">
        <v>705</v>
      </c>
      <c r="E233" s="23" t="s">
        <v>531</v>
      </c>
      <c r="F233" s="166"/>
      <c r="G233" s="23" t="s">
        <v>443</v>
      </c>
      <c r="H233" s="166"/>
      <c r="I233" s="19" t="s">
        <v>604</v>
      </c>
      <c r="J233" s="44">
        <v>2</v>
      </c>
      <c r="K233" s="44" t="s">
        <v>607</v>
      </c>
      <c r="L233" s="44"/>
      <c r="M233" s="44">
        <v>1</v>
      </c>
      <c r="N233" s="44"/>
      <c r="O233" s="44">
        <v>1</v>
      </c>
      <c r="P233" s="45" t="s">
        <v>36</v>
      </c>
      <c r="Q233" s="45" t="s">
        <v>358</v>
      </c>
      <c r="R233" s="45" t="s">
        <v>601</v>
      </c>
      <c r="S233" s="45" t="s">
        <v>22</v>
      </c>
      <c r="T233" s="45" t="s">
        <v>105</v>
      </c>
      <c r="U233" s="45" t="s">
        <v>116</v>
      </c>
      <c r="V233" s="53" t="s">
        <v>305</v>
      </c>
      <c r="W233" s="23" t="s">
        <v>443</v>
      </c>
      <c r="X233" s="23" t="s">
        <v>30</v>
      </c>
      <c r="Y233" s="44" t="s">
        <v>539</v>
      </c>
      <c r="Z233" s="166"/>
      <c r="AA233" s="19" t="s">
        <v>308</v>
      </c>
    </row>
    <row r="234" spans="1:27" ht="67.5" x14ac:dyDescent="0.25">
      <c r="A234" s="23" t="s">
        <v>376</v>
      </c>
      <c r="B234" s="19" t="s">
        <v>126</v>
      </c>
      <c r="C234" s="23" t="s">
        <v>532</v>
      </c>
      <c r="D234" s="19" t="s">
        <v>705</v>
      </c>
      <c r="E234" s="23" t="s">
        <v>531</v>
      </c>
      <c r="F234" s="166"/>
      <c r="G234" s="23" t="s">
        <v>443</v>
      </c>
      <c r="H234" s="166"/>
      <c r="I234" s="24" t="s">
        <v>614</v>
      </c>
      <c r="J234" s="44">
        <v>4</v>
      </c>
      <c r="K234" s="44" t="s">
        <v>606</v>
      </c>
      <c r="L234" s="44">
        <v>1</v>
      </c>
      <c r="M234" s="44">
        <v>1</v>
      </c>
      <c r="N234" s="44">
        <v>1</v>
      </c>
      <c r="O234" s="44">
        <v>1</v>
      </c>
      <c r="P234" s="45" t="s">
        <v>36</v>
      </c>
      <c r="Q234" s="45" t="s">
        <v>358</v>
      </c>
      <c r="R234" s="45" t="s">
        <v>601</v>
      </c>
      <c r="S234" s="45" t="s">
        <v>22</v>
      </c>
      <c r="T234" s="45" t="s">
        <v>105</v>
      </c>
      <c r="U234" s="45" t="s">
        <v>116</v>
      </c>
      <c r="V234" s="53" t="s">
        <v>305</v>
      </c>
      <c r="W234" s="23" t="s">
        <v>443</v>
      </c>
      <c r="X234" s="23" t="s">
        <v>30</v>
      </c>
      <c r="Y234" s="44" t="s">
        <v>539</v>
      </c>
      <c r="Z234" s="166"/>
      <c r="AA234" s="19" t="s">
        <v>308</v>
      </c>
    </row>
    <row r="235" spans="1:27" ht="67.5" x14ac:dyDescent="0.25">
      <c r="A235" s="23" t="s">
        <v>376</v>
      </c>
      <c r="B235" s="19" t="s">
        <v>126</v>
      </c>
      <c r="C235" s="23" t="s">
        <v>536</v>
      </c>
      <c r="D235" s="19" t="s">
        <v>705</v>
      </c>
      <c r="E235" s="23" t="s">
        <v>535</v>
      </c>
      <c r="F235" s="65">
        <f>H235</f>
        <v>36000000</v>
      </c>
      <c r="G235" s="23" t="s">
        <v>443</v>
      </c>
      <c r="H235" s="66">
        <v>36000000</v>
      </c>
      <c r="I235" s="24" t="s">
        <v>309</v>
      </c>
      <c r="J235" s="44">
        <v>2</v>
      </c>
      <c r="K235" s="44" t="s">
        <v>41</v>
      </c>
      <c r="L235" s="44"/>
      <c r="M235" s="44">
        <v>1</v>
      </c>
      <c r="N235" s="44"/>
      <c r="O235" s="44">
        <v>1</v>
      </c>
      <c r="P235" s="45" t="s">
        <v>36</v>
      </c>
      <c r="Q235" s="45" t="s">
        <v>380</v>
      </c>
      <c r="R235" s="45" t="s">
        <v>601</v>
      </c>
      <c r="S235" s="45" t="s">
        <v>22</v>
      </c>
      <c r="T235" s="45" t="s">
        <v>105</v>
      </c>
      <c r="U235" s="45" t="s">
        <v>116</v>
      </c>
      <c r="V235" s="53" t="s">
        <v>540</v>
      </c>
      <c r="W235" s="23" t="s">
        <v>443</v>
      </c>
      <c r="X235" s="23" t="s">
        <v>30</v>
      </c>
      <c r="Y235" s="44" t="s">
        <v>508</v>
      </c>
      <c r="Z235" s="66">
        <v>36000000</v>
      </c>
      <c r="AA235" s="19" t="s">
        <v>308</v>
      </c>
    </row>
    <row r="236" spans="1:27" ht="67.5" x14ac:dyDescent="0.25">
      <c r="A236" s="23" t="s">
        <v>376</v>
      </c>
      <c r="B236" s="19" t="s">
        <v>126</v>
      </c>
      <c r="C236" s="23" t="s">
        <v>534</v>
      </c>
      <c r="D236" s="19" t="s">
        <v>705</v>
      </c>
      <c r="E236" s="23" t="s">
        <v>533</v>
      </c>
      <c r="F236" s="165">
        <f>H236</f>
        <v>142100000</v>
      </c>
      <c r="G236" s="23" t="s">
        <v>443</v>
      </c>
      <c r="H236" s="166">
        <v>142100000</v>
      </c>
      <c r="I236" s="19" t="s">
        <v>310</v>
      </c>
      <c r="J236" s="44">
        <v>1</v>
      </c>
      <c r="K236" s="44" t="s">
        <v>608</v>
      </c>
      <c r="L236" s="44"/>
      <c r="M236" s="44"/>
      <c r="N236" s="44"/>
      <c r="O236" s="44">
        <v>1</v>
      </c>
      <c r="P236" s="45" t="s">
        <v>36</v>
      </c>
      <c r="Q236" s="45" t="s">
        <v>355</v>
      </c>
      <c r="R236" s="45" t="s">
        <v>601</v>
      </c>
      <c r="S236" s="45" t="s">
        <v>22</v>
      </c>
      <c r="T236" s="45" t="s">
        <v>195</v>
      </c>
      <c r="U236" s="45" t="s">
        <v>116</v>
      </c>
      <c r="V236" s="53" t="s">
        <v>540</v>
      </c>
      <c r="W236" s="23" t="s">
        <v>443</v>
      </c>
      <c r="X236" s="23" t="s">
        <v>30</v>
      </c>
      <c r="Y236" s="44" t="s">
        <v>371</v>
      </c>
      <c r="Z236" s="166">
        <v>142100000</v>
      </c>
      <c r="AA236" s="19" t="s">
        <v>308</v>
      </c>
    </row>
    <row r="237" spans="1:27" ht="67.5" x14ac:dyDescent="0.25">
      <c r="A237" s="23" t="s">
        <v>376</v>
      </c>
      <c r="B237" s="19" t="s">
        <v>126</v>
      </c>
      <c r="C237" s="23" t="s">
        <v>534</v>
      </c>
      <c r="D237" s="19" t="s">
        <v>705</v>
      </c>
      <c r="E237" s="23" t="s">
        <v>533</v>
      </c>
      <c r="F237" s="165"/>
      <c r="G237" s="23" t="s">
        <v>443</v>
      </c>
      <c r="H237" s="166"/>
      <c r="I237" s="19" t="s">
        <v>311</v>
      </c>
      <c r="J237" s="67">
        <v>1</v>
      </c>
      <c r="K237" s="44" t="s">
        <v>606</v>
      </c>
      <c r="L237" s="67">
        <v>0.25</v>
      </c>
      <c r="M237" s="67">
        <v>0.25</v>
      </c>
      <c r="N237" s="67">
        <v>0.25</v>
      </c>
      <c r="O237" s="67">
        <v>0.25</v>
      </c>
      <c r="P237" s="45" t="s">
        <v>36</v>
      </c>
      <c r="Q237" s="45" t="s">
        <v>355</v>
      </c>
      <c r="R237" s="45" t="s">
        <v>601</v>
      </c>
      <c r="S237" s="45" t="s">
        <v>22</v>
      </c>
      <c r="T237" s="45" t="s">
        <v>195</v>
      </c>
      <c r="U237" s="45" t="s">
        <v>116</v>
      </c>
      <c r="V237" s="53" t="s">
        <v>540</v>
      </c>
      <c r="W237" s="23" t="s">
        <v>443</v>
      </c>
      <c r="X237" s="23" t="s">
        <v>30</v>
      </c>
      <c r="Y237" s="44" t="s">
        <v>371</v>
      </c>
      <c r="Z237" s="166"/>
      <c r="AA237" s="19" t="s">
        <v>308</v>
      </c>
    </row>
    <row r="238" spans="1:27" ht="67.5" customHeight="1" x14ac:dyDescent="0.25">
      <c r="A238" s="23" t="s">
        <v>376</v>
      </c>
      <c r="B238" s="19" t="s">
        <v>126</v>
      </c>
      <c r="C238" s="23" t="s">
        <v>534</v>
      </c>
      <c r="D238" s="19" t="s">
        <v>705</v>
      </c>
      <c r="E238" s="23" t="s">
        <v>533</v>
      </c>
      <c r="F238" s="165"/>
      <c r="G238" s="23" t="s">
        <v>443</v>
      </c>
      <c r="H238" s="166"/>
      <c r="I238" s="19" t="s">
        <v>312</v>
      </c>
      <c r="J238" s="67">
        <v>1</v>
      </c>
      <c r="K238" s="44" t="s">
        <v>606</v>
      </c>
      <c r="L238" s="67">
        <v>0.25</v>
      </c>
      <c r="M238" s="67">
        <v>0.25</v>
      </c>
      <c r="N238" s="67">
        <v>0.25</v>
      </c>
      <c r="O238" s="67">
        <v>0.25</v>
      </c>
      <c r="P238" s="45" t="s">
        <v>36</v>
      </c>
      <c r="Q238" s="45" t="s">
        <v>355</v>
      </c>
      <c r="R238" s="45" t="s">
        <v>601</v>
      </c>
      <c r="S238" s="45" t="s">
        <v>22</v>
      </c>
      <c r="T238" s="45" t="s">
        <v>195</v>
      </c>
      <c r="U238" s="45" t="s">
        <v>116</v>
      </c>
      <c r="V238" s="53" t="s">
        <v>540</v>
      </c>
      <c r="W238" s="23" t="s">
        <v>443</v>
      </c>
      <c r="X238" s="23" t="s">
        <v>30</v>
      </c>
      <c r="Y238" s="44" t="s">
        <v>371</v>
      </c>
      <c r="Z238" s="166"/>
      <c r="AA238" s="19" t="s">
        <v>308</v>
      </c>
    </row>
    <row r="239" spans="1:27" ht="67.5" customHeight="1" x14ac:dyDescent="0.25">
      <c r="A239" s="23" t="s">
        <v>376</v>
      </c>
      <c r="B239" s="19" t="s">
        <v>126</v>
      </c>
      <c r="C239" s="23" t="s">
        <v>534</v>
      </c>
      <c r="D239" s="19" t="s">
        <v>705</v>
      </c>
      <c r="E239" s="23" t="s">
        <v>533</v>
      </c>
      <c r="F239" s="165"/>
      <c r="G239" s="23" t="s">
        <v>443</v>
      </c>
      <c r="H239" s="166"/>
      <c r="I239" s="19" t="s">
        <v>313</v>
      </c>
      <c r="J239" s="44">
        <v>1</v>
      </c>
      <c r="K239" s="44" t="s">
        <v>608</v>
      </c>
      <c r="L239" s="44"/>
      <c r="M239" s="44"/>
      <c r="N239" s="44"/>
      <c r="O239" s="44">
        <v>1</v>
      </c>
      <c r="P239" s="45" t="s">
        <v>36</v>
      </c>
      <c r="Q239" s="45" t="s">
        <v>355</v>
      </c>
      <c r="R239" s="45" t="s">
        <v>601</v>
      </c>
      <c r="S239" s="45" t="s">
        <v>22</v>
      </c>
      <c r="T239" s="45" t="s">
        <v>195</v>
      </c>
      <c r="U239" s="45" t="s">
        <v>116</v>
      </c>
      <c r="V239" s="53" t="s">
        <v>540</v>
      </c>
      <c r="W239" s="23" t="s">
        <v>443</v>
      </c>
      <c r="X239" s="23" t="s">
        <v>30</v>
      </c>
      <c r="Y239" s="44" t="s">
        <v>371</v>
      </c>
      <c r="Z239" s="166"/>
      <c r="AA239" s="19" t="s">
        <v>308</v>
      </c>
    </row>
    <row r="240" spans="1:27" ht="67.5" x14ac:dyDescent="0.25">
      <c r="A240" s="23" t="s">
        <v>376</v>
      </c>
      <c r="B240" s="19" t="s">
        <v>126</v>
      </c>
      <c r="C240" s="23" t="s">
        <v>536</v>
      </c>
      <c r="D240" s="19" t="s">
        <v>705</v>
      </c>
      <c r="E240" s="23" t="s">
        <v>538</v>
      </c>
      <c r="F240" s="165">
        <f>H240</f>
        <v>901367794.48000002</v>
      </c>
      <c r="G240" s="23" t="s">
        <v>443</v>
      </c>
      <c r="H240" s="166">
        <f>846367794.48+10000000+45000000</f>
        <v>901367794.48000002</v>
      </c>
      <c r="I240" s="75" t="s">
        <v>314</v>
      </c>
      <c r="J240" s="67">
        <v>1</v>
      </c>
      <c r="K240" s="44" t="s">
        <v>606</v>
      </c>
      <c r="L240" s="67">
        <v>0.25</v>
      </c>
      <c r="M240" s="67">
        <v>0.25</v>
      </c>
      <c r="N240" s="67">
        <v>0.25</v>
      </c>
      <c r="O240" s="67">
        <v>0.25</v>
      </c>
      <c r="P240" s="45" t="s">
        <v>36</v>
      </c>
      <c r="Q240" s="45" t="s">
        <v>379</v>
      </c>
      <c r="R240" s="45" t="s">
        <v>601</v>
      </c>
      <c r="S240" s="45" t="s">
        <v>22</v>
      </c>
      <c r="T240" s="45" t="s">
        <v>105</v>
      </c>
      <c r="U240" s="45" t="s">
        <v>116</v>
      </c>
      <c r="V240" s="53" t="s">
        <v>541</v>
      </c>
      <c r="W240" s="23" t="s">
        <v>443</v>
      </c>
      <c r="X240" s="23" t="s">
        <v>30</v>
      </c>
      <c r="Y240" s="44" t="s">
        <v>542</v>
      </c>
      <c r="Z240" s="169">
        <v>827192794.48000002</v>
      </c>
      <c r="AA240" s="19" t="s">
        <v>308</v>
      </c>
    </row>
    <row r="241" spans="1:27" ht="67.5" x14ac:dyDescent="0.25">
      <c r="A241" s="23" t="s">
        <v>376</v>
      </c>
      <c r="B241" s="19" t="s">
        <v>126</v>
      </c>
      <c r="C241" s="23" t="s">
        <v>536</v>
      </c>
      <c r="D241" s="19" t="s">
        <v>705</v>
      </c>
      <c r="E241" s="23" t="s">
        <v>537</v>
      </c>
      <c r="F241" s="165"/>
      <c r="G241" s="23" t="s">
        <v>443</v>
      </c>
      <c r="H241" s="166"/>
      <c r="I241" s="75" t="s">
        <v>315</v>
      </c>
      <c r="J241" s="67">
        <v>1</v>
      </c>
      <c r="K241" s="44" t="s">
        <v>606</v>
      </c>
      <c r="L241" s="67">
        <v>0.25</v>
      </c>
      <c r="M241" s="67">
        <v>0.25</v>
      </c>
      <c r="N241" s="67">
        <v>0.25</v>
      </c>
      <c r="O241" s="67">
        <v>0.25</v>
      </c>
      <c r="P241" s="45" t="s">
        <v>36</v>
      </c>
      <c r="Q241" s="45" t="s">
        <v>358</v>
      </c>
      <c r="R241" s="45" t="s">
        <v>601</v>
      </c>
      <c r="S241" s="45" t="s">
        <v>22</v>
      </c>
      <c r="T241" s="45" t="s">
        <v>195</v>
      </c>
      <c r="U241" s="45" t="s">
        <v>116</v>
      </c>
      <c r="V241" s="53" t="s">
        <v>541</v>
      </c>
      <c r="W241" s="23" t="s">
        <v>443</v>
      </c>
      <c r="X241" s="23" t="s">
        <v>30</v>
      </c>
      <c r="Y241" s="44" t="s">
        <v>542</v>
      </c>
      <c r="Z241" s="170"/>
      <c r="AA241" s="19" t="s">
        <v>308</v>
      </c>
    </row>
    <row r="242" spans="1:27" ht="67.5" x14ac:dyDescent="0.25">
      <c r="A242" s="23" t="s">
        <v>376</v>
      </c>
      <c r="B242" s="19" t="s">
        <v>126</v>
      </c>
      <c r="C242" s="23" t="s">
        <v>536</v>
      </c>
      <c r="D242" s="19" t="s">
        <v>705</v>
      </c>
      <c r="E242" s="23" t="s">
        <v>537</v>
      </c>
      <c r="F242" s="165"/>
      <c r="G242" s="23" t="s">
        <v>443</v>
      </c>
      <c r="H242" s="166"/>
      <c r="I242" s="75" t="s">
        <v>316</v>
      </c>
      <c r="J242" s="67">
        <v>1</v>
      </c>
      <c r="K242" s="44" t="s">
        <v>606</v>
      </c>
      <c r="L242" s="67">
        <v>0.25</v>
      </c>
      <c r="M242" s="67">
        <v>0.25</v>
      </c>
      <c r="N242" s="67">
        <v>0.25</v>
      </c>
      <c r="O242" s="67">
        <v>0.25</v>
      </c>
      <c r="P242" s="45" t="s">
        <v>36</v>
      </c>
      <c r="Q242" s="45" t="s">
        <v>358</v>
      </c>
      <c r="R242" s="45" t="s">
        <v>601</v>
      </c>
      <c r="S242" s="45" t="s">
        <v>22</v>
      </c>
      <c r="T242" s="45" t="s">
        <v>195</v>
      </c>
      <c r="U242" s="45" t="s">
        <v>116</v>
      </c>
      <c r="V242" s="53" t="s">
        <v>541</v>
      </c>
      <c r="W242" s="23" t="s">
        <v>443</v>
      </c>
      <c r="X242" s="23" t="s">
        <v>30</v>
      </c>
      <c r="Y242" s="44" t="s">
        <v>542</v>
      </c>
      <c r="Z242" s="170"/>
      <c r="AA242" s="19" t="s">
        <v>308</v>
      </c>
    </row>
    <row r="243" spans="1:27" ht="67.5" x14ac:dyDescent="0.25">
      <c r="A243" s="23" t="s">
        <v>376</v>
      </c>
      <c r="B243" s="19" t="s">
        <v>126</v>
      </c>
      <c r="C243" s="23" t="s">
        <v>536</v>
      </c>
      <c r="D243" s="19" t="s">
        <v>705</v>
      </c>
      <c r="E243" s="23" t="s">
        <v>537</v>
      </c>
      <c r="F243" s="165"/>
      <c r="G243" s="23" t="s">
        <v>443</v>
      </c>
      <c r="H243" s="166"/>
      <c r="I243" s="75" t="s">
        <v>317</v>
      </c>
      <c r="J243" s="67">
        <v>1</v>
      </c>
      <c r="K243" s="44" t="s">
        <v>606</v>
      </c>
      <c r="L243" s="67">
        <v>0.25</v>
      </c>
      <c r="M243" s="67">
        <v>0.25</v>
      </c>
      <c r="N243" s="67">
        <v>0.25</v>
      </c>
      <c r="O243" s="67">
        <v>0.25</v>
      </c>
      <c r="P243" s="45" t="s">
        <v>36</v>
      </c>
      <c r="Q243" s="45" t="s">
        <v>358</v>
      </c>
      <c r="R243" s="45" t="s">
        <v>601</v>
      </c>
      <c r="S243" s="45" t="s">
        <v>22</v>
      </c>
      <c r="T243" s="45" t="s">
        <v>195</v>
      </c>
      <c r="U243" s="45" t="s">
        <v>116</v>
      </c>
      <c r="V243" s="53" t="s">
        <v>541</v>
      </c>
      <c r="W243" s="23" t="s">
        <v>443</v>
      </c>
      <c r="X243" s="23" t="s">
        <v>30</v>
      </c>
      <c r="Y243" s="44" t="s">
        <v>542</v>
      </c>
      <c r="Z243" s="170"/>
      <c r="AA243" s="19" t="s">
        <v>308</v>
      </c>
    </row>
    <row r="244" spans="1:27" ht="67.5" x14ac:dyDescent="0.25">
      <c r="A244" s="23" t="s">
        <v>376</v>
      </c>
      <c r="B244" s="19" t="s">
        <v>126</v>
      </c>
      <c r="C244" s="23" t="s">
        <v>536</v>
      </c>
      <c r="D244" s="19" t="s">
        <v>705</v>
      </c>
      <c r="E244" s="23" t="s">
        <v>537</v>
      </c>
      <c r="F244" s="165"/>
      <c r="G244" s="23" t="s">
        <v>443</v>
      </c>
      <c r="H244" s="166"/>
      <c r="I244" s="75" t="s">
        <v>318</v>
      </c>
      <c r="J244" s="67">
        <v>1</v>
      </c>
      <c r="K244" s="44" t="s">
        <v>606</v>
      </c>
      <c r="L244" s="67">
        <v>0.25</v>
      </c>
      <c r="M244" s="67">
        <v>0.25</v>
      </c>
      <c r="N244" s="67">
        <v>0.25</v>
      </c>
      <c r="O244" s="67">
        <v>0.25</v>
      </c>
      <c r="P244" s="45" t="s">
        <v>36</v>
      </c>
      <c r="Q244" s="45" t="s">
        <v>358</v>
      </c>
      <c r="R244" s="45" t="s">
        <v>601</v>
      </c>
      <c r="S244" s="45" t="s">
        <v>22</v>
      </c>
      <c r="T244" s="45" t="s">
        <v>195</v>
      </c>
      <c r="U244" s="45" t="s">
        <v>116</v>
      </c>
      <c r="V244" s="53" t="s">
        <v>541</v>
      </c>
      <c r="W244" s="23" t="s">
        <v>443</v>
      </c>
      <c r="X244" s="23" t="s">
        <v>30</v>
      </c>
      <c r="Y244" s="44" t="s">
        <v>542</v>
      </c>
      <c r="Z244" s="170"/>
      <c r="AA244" s="19" t="s">
        <v>308</v>
      </c>
    </row>
    <row r="245" spans="1:27" ht="67.5" x14ac:dyDescent="0.25">
      <c r="A245" s="23" t="s">
        <v>376</v>
      </c>
      <c r="B245" s="19" t="s">
        <v>126</v>
      </c>
      <c r="C245" s="23" t="s">
        <v>536</v>
      </c>
      <c r="D245" s="19" t="s">
        <v>705</v>
      </c>
      <c r="E245" s="23" t="s">
        <v>537</v>
      </c>
      <c r="F245" s="165"/>
      <c r="G245" s="23" t="s">
        <v>443</v>
      </c>
      <c r="H245" s="166"/>
      <c r="I245" s="75" t="s">
        <v>319</v>
      </c>
      <c r="J245" s="67">
        <v>1</v>
      </c>
      <c r="K245" s="44" t="s">
        <v>606</v>
      </c>
      <c r="L245" s="67">
        <v>0.25</v>
      </c>
      <c r="M245" s="67">
        <v>0.25</v>
      </c>
      <c r="N245" s="67">
        <v>0.25</v>
      </c>
      <c r="O245" s="67">
        <v>0.25</v>
      </c>
      <c r="P245" s="45" t="s">
        <v>36</v>
      </c>
      <c r="Q245" s="45" t="s">
        <v>358</v>
      </c>
      <c r="R245" s="45" t="s">
        <v>601</v>
      </c>
      <c r="S245" s="45" t="s">
        <v>22</v>
      </c>
      <c r="T245" s="45" t="s">
        <v>195</v>
      </c>
      <c r="U245" s="45" t="s">
        <v>116</v>
      </c>
      <c r="V245" s="53" t="s">
        <v>541</v>
      </c>
      <c r="W245" s="23" t="s">
        <v>443</v>
      </c>
      <c r="X245" s="23" t="s">
        <v>30</v>
      </c>
      <c r="Y245" s="44" t="s">
        <v>542</v>
      </c>
      <c r="Z245" s="170"/>
      <c r="AA245" s="19" t="s">
        <v>308</v>
      </c>
    </row>
    <row r="246" spans="1:27" ht="67.5" x14ac:dyDescent="0.25">
      <c r="A246" s="23" t="s">
        <v>376</v>
      </c>
      <c r="B246" s="19" t="s">
        <v>126</v>
      </c>
      <c r="C246" s="23" t="s">
        <v>536</v>
      </c>
      <c r="D246" s="19" t="s">
        <v>705</v>
      </c>
      <c r="E246" s="23" t="s">
        <v>538</v>
      </c>
      <c r="F246" s="165"/>
      <c r="G246" s="23" t="s">
        <v>443</v>
      </c>
      <c r="H246" s="166"/>
      <c r="I246" s="75" t="s">
        <v>320</v>
      </c>
      <c r="J246" s="67">
        <v>1</v>
      </c>
      <c r="K246" s="44" t="s">
        <v>606</v>
      </c>
      <c r="L246" s="67">
        <v>0.25</v>
      </c>
      <c r="M246" s="67">
        <v>0.25</v>
      </c>
      <c r="N246" s="67">
        <v>0.25</v>
      </c>
      <c r="O246" s="67">
        <v>0.25</v>
      </c>
      <c r="P246" s="45" t="s">
        <v>36</v>
      </c>
      <c r="Q246" s="45" t="s">
        <v>358</v>
      </c>
      <c r="R246" s="45" t="s">
        <v>601</v>
      </c>
      <c r="S246" s="45" t="s">
        <v>22</v>
      </c>
      <c r="T246" s="45" t="s">
        <v>195</v>
      </c>
      <c r="U246" s="45" t="s">
        <v>116</v>
      </c>
      <c r="V246" s="53" t="s">
        <v>541</v>
      </c>
      <c r="W246" s="23" t="s">
        <v>443</v>
      </c>
      <c r="X246" s="23" t="s">
        <v>30</v>
      </c>
      <c r="Y246" s="44" t="s">
        <v>542</v>
      </c>
      <c r="Z246" s="170"/>
      <c r="AA246" s="19" t="s">
        <v>308</v>
      </c>
    </row>
    <row r="247" spans="1:27" ht="67.5" x14ac:dyDescent="0.25">
      <c r="A247" s="23" t="s">
        <v>376</v>
      </c>
      <c r="B247" s="19" t="s">
        <v>126</v>
      </c>
      <c r="C247" s="23" t="s">
        <v>536</v>
      </c>
      <c r="D247" s="19" t="s">
        <v>705</v>
      </c>
      <c r="E247" s="23" t="s">
        <v>537</v>
      </c>
      <c r="F247" s="165"/>
      <c r="G247" s="23" t="s">
        <v>443</v>
      </c>
      <c r="H247" s="166"/>
      <c r="I247" s="75" t="s">
        <v>321</v>
      </c>
      <c r="J247" s="67">
        <v>1</v>
      </c>
      <c r="K247" s="44" t="s">
        <v>606</v>
      </c>
      <c r="L247" s="67">
        <v>0.25</v>
      </c>
      <c r="M247" s="67">
        <v>0.25</v>
      </c>
      <c r="N247" s="67">
        <v>0.25</v>
      </c>
      <c r="O247" s="67">
        <v>0.25</v>
      </c>
      <c r="P247" s="45" t="s">
        <v>36</v>
      </c>
      <c r="Q247" s="45" t="s">
        <v>355</v>
      </c>
      <c r="R247" s="45" t="s">
        <v>601</v>
      </c>
      <c r="S247" s="45" t="s">
        <v>22</v>
      </c>
      <c r="T247" s="45" t="s">
        <v>195</v>
      </c>
      <c r="U247" s="45" t="s">
        <v>116</v>
      </c>
      <c r="V247" s="53" t="s">
        <v>541</v>
      </c>
      <c r="W247" s="23" t="s">
        <v>443</v>
      </c>
      <c r="X247" s="23" t="s">
        <v>30</v>
      </c>
      <c r="Y247" s="44" t="s">
        <v>542</v>
      </c>
      <c r="Z247" s="171"/>
      <c r="AA247" s="19" t="s">
        <v>308</v>
      </c>
    </row>
    <row r="248" spans="1:27" ht="67.5" x14ac:dyDescent="0.25">
      <c r="A248" s="23" t="s">
        <v>376</v>
      </c>
      <c r="B248" s="19" t="s">
        <v>126</v>
      </c>
      <c r="C248" s="23" t="s">
        <v>536</v>
      </c>
      <c r="D248" s="19" t="s">
        <v>705</v>
      </c>
      <c r="E248" s="23" t="s">
        <v>537</v>
      </c>
      <c r="F248" s="165"/>
      <c r="G248" s="23" t="s">
        <v>443</v>
      </c>
      <c r="H248" s="166"/>
      <c r="I248" s="19" t="s">
        <v>322</v>
      </c>
      <c r="J248" s="67">
        <v>1</v>
      </c>
      <c r="K248" s="44" t="s">
        <v>517</v>
      </c>
      <c r="L248" s="67">
        <v>0.25</v>
      </c>
      <c r="M248" s="67">
        <v>0.25</v>
      </c>
      <c r="N248" s="67">
        <v>0.25</v>
      </c>
      <c r="O248" s="67">
        <v>0.25</v>
      </c>
      <c r="P248" s="45" t="s">
        <v>36</v>
      </c>
      <c r="Q248" s="45" t="s">
        <v>356</v>
      </c>
      <c r="R248" s="45" t="s">
        <v>601</v>
      </c>
      <c r="S248" s="45" t="s">
        <v>22</v>
      </c>
      <c r="T248" s="45" t="s">
        <v>195</v>
      </c>
      <c r="U248" s="45" t="s">
        <v>116</v>
      </c>
      <c r="V248" s="53" t="s">
        <v>541</v>
      </c>
      <c r="W248" s="23" t="s">
        <v>443</v>
      </c>
      <c r="X248" s="23" t="s">
        <v>30</v>
      </c>
      <c r="Y248" s="44" t="s">
        <v>542</v>
      </c>
      <c r="Z248" s="77">
        <v>10000000</v>
      </c>
      <c r="AA248" s="19" t="s">
        <v>308</v>
      </c>
    </row>
    <row r="249" spans="1:27" ht="67.5" x14ac:dyDescent="0.25">
      <c r="A249" s="23" t="s">
        <v>376</v>
      </c>
      <c r="B249" s="19" t="s">
        <v>126</v>
      </c>
      <c r="C249" s="23" t="s">
        <v>536</v>
      </c>
      <c r="D249" s="19" t="s">
        <v>705</v>
      </c>
      <c r="E249" s="23" t="s">
        <v>537</v>
      </c>
      <c r="F249" s="165"/>
      <c r="G249" s="23" t="s">
        <v>443</v>
      </c>
      <c r="H249" s="166"/>
      <c r="I249" s="19" t="s">
        <v>323</v>
      </c>
      <c r="J249" s="67">
        <v>1</v>
      </c>
      <c r="K249" s="44" t="s">
        <v>609</v>
      </c>
      <c r="L249" s="67">
        <v>0.25</v>
      </c>
      <c r="M249" s="67">
        <v>0.25</v>
      </c>
      <c r="N249" s="67">
        <v>0.25</v>
      </c>
      <c r="O249" s="67">
        <v>0.25</v>
      </c>
      <c r="P249" s="45" t="s">
        <v>36</v>
      </c>
      <c r="Q249" s="45" t="s">
        <v>358</v>
      </c>
      <c r="R249" s="45" t="s">
        <v>601</v>
      </c>
      <c r="S249" s="45" t="s">
        <v>22</v>
      </c>
      <c r="T249" s="45" t="s">
        <v>195</v>
      </c>
      <c r="U249" s="45" t="s">
        <v>116</v>
      </c>
      <c r="V249" s="53" t="s">
        <v>541</v>
      </c>
      <c r="W249" s="23" t="s">
        <v>443</v>
      </c>
      <c r="X249" s="23" t="s">
        <v>30</v>
      </c>
      <c r="Y249" s="44" t="s">
        <v>542</v>
      </c>
      <c r="Z249" s="77">
        <v>45000000</v>
      </c>
      <c r="AA249" s="19" t="s">
        <v>308</v>
      </c>
    </row>
    <row r="250" spans="1:27" ht="56.25" x14ac:dyDescent="0.25">
      <c r="A250" s="23" t="s">
        <v>376</v>
      </c>
      <c r="B250" s="19" t="s">
        <v>126</v>
      </c>
      <c r="C250" s="23" t="s">
        <v>536</v>
      </c>
      <c r="D250" s="19" t="s">
        <v>705</v>
      </c>
      <c r="E250" s="23" t="s">
        <v>537</v>
      </c>
      <c r="F250" s="72">
        <v>19175000</v>
      </c>
      <c r="G250" s="23" t="s">
        <v>28</v>
      </c>
      <c r="H250" s="72">
        <v>19175000</v>
      </c>
      <c r="I250" s="19" t="s">
        <v>625</v>
      </c>
      <c r="J250" s="67">
        <v>1</v>
      </c>
      <c r="K250" s="44" t="s">
        <v>42</v>
      </c>
      <c r="L250" s="67">
        <v>0.25</v>
      </c>
      <c r="M250" s="67">
        <v>0.25</v>
      </c>
      <c r="N250" s="67">
        <v>0.25</v>
      </c>
      <c r="O250" s="67">
        <v>0.25</v>
      </c>
      <c r="P250" s="45" t="s">
        <v>36</v>
      </c>
      <c r="Q250" s="45" t="s">
        <v>628</v>
      </c>
      <c r="R250" s="45" t="s">
        <v>601</v>
      </c>
      <c r="S250" s="45" t="s">
        <v>22</v>
      </c>
      <c r="T250" s="45" t="s">
        <v>195</v>
      </c>
      <c r="U250" s="45" t="s">
        <v>116</v>
      </c>
      <c r="V250" s="53" t="s">
        <v>627</v>
      </c>
      <c r="W250" s="23" t="s">
        <v>28</v>
      </c>
      <c r="X250" s="23" t="s">
        <v>626</v>
      </c>
      <c r="Y250" s="44" t="s">
        <v>542</v>
      </c>
      <c r="Z250" s="77">
        <v>19175000</v>
      </c>
      <c r="AA250" s="19"/>
    </row>
    <row r="251" spans="1:27" ht="56.25" x14ac:dyDescent="0.25">
      <c r="A251" s="121" t="s">
        <v>446</v>
      </c>
      <c r="B251" s="101" t="s">
        <v>123</v>
      </c>
      <c r="C251" s="121" t="s">
        <v>520</v>
      </c>
      <c r="D251" s="101" t="s">
        <v>705</v>
      </c>
      <c r="E251" s="121" t="s">
        <v>519</v>
      </c>
      <c r="F251" s="168">
        <f>H251</f>
        <v>100000000</v>
      </c>
      <c r="G251" s="121" t="s">
        <v>442</v>
      </c>
      <c r="H251" s="167">
        <v>100000000</v>
      </c>
      <c r="I251" s="101" t="s">
        <v>325</v>
      </c>
      <c r="J251" s="103">
        <v>1</v>
      </c>
      <c r="K251" s="103" t="s">
        <v>526</v>
      </c>
      <c r="L251" s="103">
        <v>0</v>
      </c>
      <c r="M251" s="103">
        <v>0</v>
      </c>
      <c r="N251" s="103">
        <v>0</v>
      </c>
      <c r="O251" s="103">
        <v>1</v>
      </c>
      <c r="P251" s="104" t="s">
        <v>36</v>
      </c>
      <c r="Q251" s="104" t="s">
        <v>354</v>
      </c>
      <c r="R251" s="103" t="s">
        <v>601</v>
      </c>
      <c r="S251" s="103" t="s">
        <v>22</v>
      </c>
      <c r="T251" s="104" t="s">
        <v>195</v>
      </c>
      <c r="U251" s="104" t="s">
        <v>116</v>
      </c>
      <c r="V251" s="105" t="s">
        <v>329</v>
      </c>
      <c r="W251" s="101" t="s">
        <v>442</v>
      </c>
      <c r="X251" s="101" t="s">
        <v>383</v>
      </c>
      <c r="Y251" s="103" t="s">
        <v>528</v>
      </c>
      <c r="Z251" s="167">
        <v>100000000</v>
      </c>
      <c r="AA251" s="101" t="s">
        <v>308</v>
      </c>
    </row>
    <row r="252" spans="1:27" ht="56.25" x14ac:dyDescent="0.25">
      <c r="A252" s="121" t="s">
        <v>446</v>
      </c>
      <c r="B252" s="101" t="s">
        <v>123</v>
      </c>
      <c r="C252" s="121" t="s">
        <v>522</v>
      </c>
      <c r="D252" s="101" t="s">
        <v>705</v>
      </c>
      <c r="E252" s="121" t="s">
        <v>521</v>
      </c>
      <c r="F252" s="168"/>
      <c r="G252" s="121" t="s">
        <v>442</v>
      </c>
      <c r="H252" s="167"/>
      <c r="I252" s="101" t="s">
        <v>605</v>
      </c>
      <c r="J252" s="103">
        <v>500</v>
      </c>
      <c r="K252" s="103" t="s">
        <v>34</v>
      </c>
      <c r="L252" s="103">
        <v>100</v>
      </c>
      <c r="M252" s="103">
        <v>150</v>
      </c>
      <c r="N252" s="103">
        <v>150</v>
      </c>
      <c r="O252" s="103">
        <v>100</v>
      </c>
      <c r="P252" s="104" t="s">
        <v>36</v>
      </c>
      <c r="Q252" s="104" t="s">
        <v>358</v>
      </c>
      <c r="R252" s="103" t="s">
        <v>601</v>
      </c>
      <c r="S252" s="103" t="s">
        <v>22</v>
      </c>
      <c r="T252" s="104" t="s">
        <v>195</v>
      </c>
      <c r="U252" s="104" t="s">
        <v>116</v>
      </c>
      <c r="V252" s="105" t="s">
        <v>329</v>
      </c>
      <c r="W252" s="101" t="s">
        <v>442</v>
      </c>
      <c r="X252" s="101" t="s">
        <v>383</v>
      </c>
      <c r="Y252" s="103" t="s">
        <v>528</v>
      </c>
      <c r="Z252" s="167"/>
      <c r="AA252" s="101" t="s">
        <v>308</v>
      </c>
    </row>
    <row r="253" spans="1:27" ht="56.25" x14ac:dyDescent="0.25">
      <c r="A253" s="121" t="s">
        <v>446</v>
      </c>
      <c r="B253" s="101" t="s">
        <v>123</v>
      </c>
      <c r="C253" s="121" t="s">
        <v>522</v>
      </c>
      <c r="D253" s="101" t="s">
        <v>705</v>
      </c>
      <c r="E253" s="121" t="s">
        <v>521</v>
      </c>
      <c r="F253" s="168"/>
      <c r="G253" s="121" t="s">
        <v>442</v>
      </c>
      <c r="H253" s="167"/>
      <c r="I253" s="101" t="s">
        <v>326</v>
      </c>
      <c r="J253" s="103">
        <v>30</v>
      </c>
      <c r="K253" s="103" t="s">
        <v>34</v>
      </c>
      <c r="L253" s="103">
        <v>5</v>
      </c>
      <c r="M253" s="103">
        <v>10</v>
      </c>
      <c r="N253" s="103">
        <v>10</v>
      </c>
      <c r="O253" s="103">
        <v>5</v>
      </c>
      <c r="P253" s="104" t="s">
        <v>36</v>
      </c>
      <c r="Q253" s="104" t="s">
        <v>358</v>
      </c>
      <c r="R253" s="103" t="s">
        <v>601</v>
      </c>
      <c r="S253" s="103" t="s">
        <v>22</v>
      </c>
      <c r="T253" s="104" t="s">
        <v>558</v>
      </c>
      <c r="U253" s="104" t="s">
        <v>116</v>
      </c>
      <c r="V253" s="105" t="s">
        <v>329</v>
      </c>
      <c r="W253" s="101" t="s">
        <v>442</v>
      </c>
      <c r="X253" s="101" t="s">
        <v>383</v>
      </c>
      <c r="Y253" s="103" t="s">
        <v>528</v>
      </c>
      <c r="Z253" s="167"/>
      <c r="AA253" s="101" t="s">
        <v>308</v>
      </c>
    </row>
    <row r="254" spans="1:27" ht="56.25" x14ac:dyDescent="0.25">
      <c r="A254" s="121" t="s">
        <v>446</v>
      </c>
      <c r="B254" s="101" t="s">
        <v>123</v>
      </c>
      <c r="C254" s="121" t="s">
        <v>522</v>
      </c>
      <c r="D254" s="101" t="s">
        <v>705</v>
      </c>
      <c r="E254" s="121" t="s">
        <v>523</v>
      </c>
      <c r="F254" s="168"/>
      <c r="G254" s="121" t="s">
        <v>442</v>
      </c>
      <c r="H254" s="167"/>
      <c r="I254" s="101" t="s">
        <v>331</v>
      </c>
      <c r="J254" s="155">
        <v>1</v>
      </c>
      <c r="K254" s="103" t="s">
        <v>42</v>
      </c>
      <c r="L254" s="155">
        <v>0.25</v>
      </c>
      <c r="M254" s="155">
        <v>0.25</v>
      </c>
      <c r="N254" s="155">
        <v>0.25</v>
      </c>
      <c r="O254" s="155">
        <v>0.25</v>
      </c>
      <c r="P254" s="104" t="s">
        <v>36</v>
      </c>
      <c r="Q254" s="104" t="s">
        <v>354</v>
      </c>
      <c r="R254" s="103" t="s">
        <v>601</v>
      </c>
      <c r="S254" s="103" t="s">
        <v>22</v>
      </c>
      <c r="T254" s="104" t="s">
        <v>195</v>
      </c>
      <c r="U254" s="104" t="s">
        <v>116</v>
      </c>
      <c r="V254" s="105" t="s">
        <v>329</v>
      </c>
      <c r="W254" s="101" t="s">
        <v>442</v>
      </c>
      <c r="X254" s="101" t="s">
        <v>383</v>
      </c>
      <c r="Y254" s="103" t="s">
        <v>528</v>
      </c>
      <c r="Z254" s="167"/>
      <c r="AA254" s="101" t="s">
        <v>308</v>
      </c>
    </row>
    <row r="255" spans="1:27" ht="56.25" x14ac:dyDescent="0.25">
      <c r="A255" s="121" t="s">
        <v>446</v>
      </c>
      <c r="B255" s="101" t="s">
        <v>123</v>
      </c>
      <c r="C255" s="121" t="s">
        <v>520</v>
      </c>
      <c r="D255" s="101" t="s">
        <v>705</v>
      </c>
      <c r="E255" s="121" t="s">
        <v>524</v>
      </c>
      <c r="F255" s="168"/>
      <c r="G255" s="121" t="s">
        <v>442</v>
      </c>
      <c r="H255" s="167"/>
      <c r="I255" s="101" t="s">
        <v>327</v>
      </c>
      <c r="J255" s="103">
        <v>150</v>
      </c>
      <c r="K255" s="103" t="s">
        <v>34</v>
      </c>
      <c r="L255" s="103">
        <v>25</v>
      </c>
      <c r="M255" s="103">
        <v>50</v>
      </c>
      <c r="N255" s="103">
        <v>50</v>
      </c>
      <c r="O255" s="103">
        <v>25</v>
      </c>
      <c r="P255" s="104" t="s">
        <v>36</v>
      </c>
      <c r="Q255" s="104" t="s">
        <v>417</v>
      </c>
      <c r="R255" s="103" t="s">
        <v>601</v>
      </c>
      <c r="S255" s="103" t="s">
        <v>22</v>
      </c>
      <c r="T255" s="104" t="s">
        <v>558</v>
      </c>
      <c r="U255" s="104" t="s">
        <v>116</v>
      </c>
      <c r="V255" s="105" t="s">
        <v>329</v>
      </c>
      <c r="W255" s="101" t="s">
        <v>442</v>
      </c>
      <c r="X255" s="101" t="s">
        <v>383</v>
      </c>
      <c r="Y255" s="103" t="s">
        <v>528</v>
      </c>
      <c r="Z255" s="167"/>
      <c r="AA255" s="101" t="s">
        <v>308</v>
      </c>
    </row>
    <row r="256" spans="1:27" ht="56.25" x14ac:dyDescent="0.25">
      <c r="A256" s="121" t="s">
        <v>446</v>
      </c>
      <c r="B256" s="101" t="s">
        <v>123</v>
      </c>
      <c r="C256" s="121" t="s">
        <v>522</v>
      </c>
      <c r="D256" s="101" t="s">
        <v>705</v>
      </c>
      <c r="E256" s="121" t="s">
        <v>525</v>
      </c>
      <c r="F256" s="168"/>
      <c r="G256" s="121" t="s">
        <v>442</v>
      </c>
      <c r="H256" s="167"/>
      <c r="I256" s="101" t="s">
        <v>328</v>
      </c>
      <c r="J256" s="103">
        <v>1</v>
      </c>
      <c r="K256" s="103" t="s">
        <v>2</v>
      </c>
      <c r="L256" s="103">
        <v>0</v>
      </c>
      <c r="M256" s="103">
        <v>0</v>
      </c>
      <c r="N256" s="103">
        <v>0</v>
      </c>
      <c r="O256" s="103">
        <v>1</v>
      </c>
      <c r="P256" s="104" t="s">
        <v>36</v>
      </c>
      <c r="Q256" s="104" t="s">
        <v>358</v>
      </c>
      <c r="R256" s="103" t="s">
        <v>601</v>
      </c>
      <c r="S256" s="103" t="s">
        <v>22</v>
      </c>
      <c r="T256" s="104" t="s">
        <v>195</v>
      </c>
      <c r="U256" s="104" t="s">
        <v>116</v>
      </c>
      <c r="V256" s="105" t="s">
        <v>329</v>
      </c>
      <c r="W256" s="101" t="s">
        <v>442</v>
      </c>
      <c r="X256" s="101" t="s">
        <v>383</v>
      </c>
      <c r="Y256" s="103" t="s">
        <v>528</v>
      </c>
      <c r="Z256" s="167"/>
      <c r="AA256" s="101" t="s">
        <v>308</v>
      </c>
    </row>
    <row r="257" spans="1:27" ht="56.25" x14ac:dyDescent="0.25">
      <c r="A257" s="121" t="s">
        <v>446</v>
      </c>
      <c r="B257" s="101" t="s">
        <v>123</v>
      </c>
      <c r="C257" s="121" t="s">
        <v>520</v>
      </c>
      <c r="D257" s="101" t="s">
        <v>705</v>
      </c>
      <c r="E257" s="121" t="s">
        <v>524</v>
      </c>
      <c r="F257" s="124">
        <v>91675000</v>
      </c>
      <c r="G257" s="121" t="s">
        <v>442</v>
      </c>
      <c r="H257" s="124">
        <v>91675000</v>
      </c>
      <c r="I257" s="101" t="s">
        <v>330</v>
      </c>
      <c r="J257" s="155">
        <v>1</v>
      </c>
      <c r="K257" s="103" t="s">
        <v>42</v>
      </c>
      <c r="L257" s="155">
        <v>0.25</v>
      </c>
      <c r="M257" s="155">
        <v>0.25</v>
      </c>
      <c r="N257" s="155">
        <v>0.25</v>
      </c>
      <c r="O257" s="155">
        <v>0.25</v>
      </c>
      <c r="P257" s="104" t="s">
        <v>36</v>
      </c>
      <c r="Q257" s="104" t="s">
        <v>527</v>
      </c>
      <c r="R257" s="103" t="s">
        <v>601</v>
      </c>
      <c r="S257" s="103" t="s">
        <v>22</v>
      </c>
      <c r="T257" s="104" t="s">
        <v>558</v>
      </c>
      <c r="U257" s="104" t="s">
        <v>116</v>
      </c>
      <c r="V257" s="105" t="s">
        <v>324</v>
      </c>
      <c r="W257" s="101" t="s">
        <v>442</v>
      </c>
      <c r="X257" s="101" t="s">
        <v>383</v>
      </c>
      <c r="Y257" s="103" t="s">
        <v>528</v>
      </c>
      <c r="Z257" s="124">
        <v>91375000</v>
      </c>
      <c r="AA257" s="101" t="s">
        <v>308</v>
      </c>
    </row>
    <row r="258" spans="1:27" ht="56.25" x14ac:dyDescent="0.25">
      <c r="A258" s="121" t="s">
        <v>446</v>
      </c>
      <c r="B258" s="101" t="s">
        <v>123</v>
      </c>
      <c r="C258" s="121" t="s">
        <v>520</v>
      </c>
      <c r="D258" s="101" t="s">
        <v>705</v>
      </c>
      <c r="E258" s="121" t="s">
        <v>524</v>
      </c>
      <c r="F258" s="124">
        <v>8325000</v>
      </c>
      <c r="G258" s="121" t="s">
        <v>442</v>
      </c>
      <c r="H258" s="124">
        <v>8325000</v>
      </c>
      <c r="I258" s="121" t="s">
        <v>629</v>
      </c>
      <c r="J258" s="155">
        <v>1</v>
      </c>
      <c r="K258" s="103" t="s">
        <v>42</v>
      </c>
      <c r="L258" s="155">
        <v>0.25</v>
      </c>
      <c r="M258" s="155">
        <v>0.25</v>
      </c>
      <c r="N258" s="155">
        <v>0.25</v>
      </c>
      <c r="O258" s="155">
        <v>0.25</v>
      </c>
      <c r="P258" s="104" t="s">
        <v>36</v>
      </c>
      <c r="Q258" s="104" t="s">
        <v>527</v>
      </c>
      <c r="R258" s="103" t="s">
        <v>601</v>
      </c>
      <c r="S258" s="103" t="s">
        <v>22</v>
      </c>
      <c r="T258" s="104" t="s">
        <v>558</v>
      </c>
      <c r="U258" s="104" t="s">
        <v>116</v>
      </c>
      <c r="V258" s="105" t="s">
        <v>630</v>
      </c>
      <c r="W258" s="101" t="s">
        <v>442</v>
      </c>
      <c r="X258" s="101" t="s">
        <v>383</v>
      </c>
      <c r="Y258" s="103" t="s">
        <v>528</v>
      </c>
      <c r="Z258" s="124">
        <v>8325000</v>
      </c>
      <c r="AA258" s="101" t="s">
        <v>308</v>
      </c>
    </row>
    <row r="259" spans="1:27" ht="56.25" x14ac:dyDescent="0.25">
      <c r="A259" s="145" t="s">
        <v>376</v>
      </c>
      <c r="B259" s="146" t="s">
        <v>126</v>
      </c>
      <c r="C259" s="145" t="s">
        <v>544</v>
      </c>
      <c r="D259" s="146" t="s">
        <v>705</v>
      </c>
      <c r="E259" s="145" t="s">
        <v>543</v>
      </c>
      <c r="F259" s="163">
        <f>H259</f>
        <v>100000000</v>
      </c>
      <c r="G259" s="145" t="s">
        <v>442</v>
      </c>
      <c r="H259" s="175">
        <v>100000000</v>
      </c>
      <c r="I259" s="146" t="s">
        <v>332</v>
      </c>
      <c r="J259" s="147">
        <v>6</v>
      </c>
      <c r="K259" s="147" t="s">
        <v>34</v>
      </c>
      <c r="L259" s="147">
        <v>1</v>
      </c>
      <c r="M259" s="147">
        <v>2</v>
      </c>
      <c r="N259" s="147">
        <v>2</v>
      </c>
      <c r="O259" s="147">
        <v>1</v>
      </c>
      <c r="P259" s="148" t="s">
        <v>36</v>
      </c>
      <c r="Q259" s="148" t="s">
        <v>527</v>
      </c>
      <c r="R259" s="147" t="s">
        <v>601</v>
      </c>
      <c r="S259" s="147" t="s">
        <v>22</v>
      </c>
      <c r="T259" s="148" t="s">
        <v>195</v>
      </c>
      <c r="U259" s="148" t="s">
        <v>116</v>
      </c>
      <c r="V259" s="149" t="s">
        <v>335</v>
      </c>
      <c r="W259" s="146" t="s">
        <v>442</v>
      </c>
      <c r="X259" s="146" t="s">
        <v>383</v>
      </c>
      <c r="Y259" s="147" t="s">
        <v>528</v>
      </c>
      <c r="Z259" s="175">
        <v>100000000</v>
      </c>
      <c r="AA259" s="146" t="s">
        <v>308</v>
      </c>
    </row>
    <row r="260" spans="1:27" ht="56.25" x14ac:dyDescent="0.25">
      <c r="A260" s="145" t="s">
        <v>376</v>
      </c>
      <c r="B260" s="146" t="s">
        <v>126</v>
      </c>
      <c r="C260" s="145" t="s">
        <v>544</v>
      </c>
      <c r="D260" s="146" t="s">
        <v>705</v>
      </c>
      <c r="E260" s="145" t="s">
        <v>546</v>
      </c>
      <c r="F260" s="163"/>
      <c r="G260" s="145" t="s">
        <v>442</v>
      </c>
      <c r="H260" s="175"/>
      <c r="I260" s="146" t="s">
        <v>333</v>
      </c>
      <c r="J260" s="150">
        <v>1</v>
      </c>
      <c r="K260" s="147" t="s">
        <v>42</v>
      </c>
      <c r="L260" s="150">
        <v>0.25</v>
      </c>
      <c r="M260" s="150">
        <v>0.25</v>
      </c>
      <c r="N260" s="150">
        <v>0.25</v>
      </c>
      <c r="O260" s="150">
        <v>0.25</v>
      </c>
      <c r="P260" s="148" t="s">
        <v>36</v>
      </c>
      <c r="Q260" s="148" t="s">
        <v>527</v>
      </c>
      <c r="R260" s="147" t="s">
        <v>601</v>
      </c>
      <c r="S260" s="147" t="s">
        <v>22</v>
      </c>
      <c r="T260" s="148" t="s">
        <v>195</v>
      </c>
      <c r="U260" s="148" t="s">
        <v>116</v>
      </c>
      <c r="V260" s="149" t="s">
        <v>335</v>
      </c>
      <c r="W260" s="146" t="s">
        <v>442</v>
      </c>
      <c r="X260" s="146" t="s">
        <v>383</v>
      </c>
      <c r="Y260" s="147" t="s">
        <v>528</v>
      </c>
      <c r="Z260" s="175"/>
      <c r="AA260" s="146" t="s">
        <v>308</v>
      </c>
    </row>
    <row r="261" spans="1:27" ht="56.25" x14ac:dyDescent="0.25">
      <c r="A261" s="145" t="s">
        <v>376</v>
      </c>
      <c r="B261" s="146" t="s">
        <v>126</v>
      </c>
      <c r="C261" s="145" t="s">
        <v>544</v>
      </c>
      <c r="D261" s="146" t="s">
        <v>705</v>
      </c>
      <c r="E261" s="145" t="s">
        <v>545</v>
      </c>
      <c r="F261" s="163"/>
      <c r="G261" s="145" t="s">
        <v>442</v>
      </c>
      <c r="H261" s="175"/>
      <c r="I261" s="146" t="s">
        <v>334</v>
      </c>
      <c r="J261" s="147">
        <v>12</v>
      </c>
      <c r="K261" s="147" t="s">
        <v>610</v>
      </c>
      <c r="L261" s="147">
        <v>3</v>
      </c>
      <c r="M261" s="147">
        <v>3</v>
      </c>
      <c r="N261" s="147">
        <v>3</v>
      </c>
      <c r="O261" s="147">
        <v>3</v>
      </c>
      <c r="P261" s="148" t="s">
        <v>36</v>
      </c>
      <c r="Q261" s="148" t="s">
        <v>527</v>
      </c>
      <c r="R261" s="147" t="s">
        <v>601</v>
      </c>
      <c r="S261" s="147" t="s">
        <v>22</v>
      </c>
      <c r="T261" s="148" t="s">
        <v>195</v>
      </c>
      <c r="U261" s="148" t="s">
        <v>116</v>
      </c>
      <c r="V261" s="149" t="s">
        <v>335</v>
      </c>
      <c r="W261" s="146" t="s">
        <v>442</v>
      </c>
      <c r="X261" s="146" t="s">
        <v>383</v>
      </c>
      <c r="Y261" s="147" t="s">
        <v>528</v>
      </c>
      <c r="Z261" s="175"/>
      <c r="AA261" s="146" t="s">
        <v>308</v>
      </c>
    </row>
    <row r="262" spans="1:27" ht="56.25" x14ac:dyDescent="0.25">
      <c r="A262" s="145" t="s">
        <v>376</v>
      </c>
      <c r="B262" s="146" t="s">
        <v>126</v>
      </c>
      <c r="C262" s="145" t="s">
        <v>548</v>
      </c>
      <c r="D262" s="146" t="s">
        <v>705</v>
      </c>
      <c r="E262" s="145" t="s">
        <v>547</v>
      </c>
      <c r="F262" s="163">
        <f>H262</f>
        <v>200000000</v>
      </c>
      <c r="G262" s="145" t="s">
        <v>442</v>
      </c>
      <c r="H262" s="163">
        <v>200000000</v>
      </c>
      <c r="I262" s="146" t="s">
        <v>336</v>
      </c>
      <c r="J262" s="150">
        <v>1</v>
      </c>
      <c r="K262" s="147" t="s">
        <v>42</v>
      </c>
      <c r="L262" s="150">
        <v>0.25</v>
      </c>
      <c r="M262" s="150">
        <v>0.25</v>
      </c>
      <c r="N262" s="150">
        <v>0.25</v>
      </c>
      <c r="O262" s="150">
        <v>0.25</v>
      </c>
      <c r="P262" s="148" t="s">
        <v>36</v>
      </c>
      <c r="Q262" s="148" t="s">
        <v>527</v>
      </c>
      <c r="R262" s="147" t="s">
        <v>601</v>
      </c>
      <c r="S262" s="147" t="s">
        <v>22</v>
      </c>
      <c r="T262" s="148" t="s">
        <v>195</v>
      </c>
      <c r="U262" s="148" t="s">
        <v>116</v>
      </c>
      <c r="V262" s="149" t="s">
        <v>340</v>
      </c>
      <c r="W262" s="146" t="s">
        <v>442</v>
      </c>
      <c r="X262" s="146" t="s">
        <v>383</v>
      </c>
      <c r="Y262" s="147" t="s">
        <v>528</v>
      </c>
      <c r="Z262" s="163">
        <v>200000000</v>
      </c>
      <c r="AA262" s="146" t="s">
        <v>308</v>
      </c>
    </row>
    <row r="263" spans="1:27" ht="56.25" x14ac:dyDescent="0.25">
      <c r="A263" s="145" t="s">
        <v>376</v>
      </c>
      <c r="B263" s="146" t="s">
        <v>126</v>
      </c>
      <c r="C263" s="145" t="s">
        <v>548</v>
      </c>
      <c r="D263" s="146" t="s">
        <v>705</v>
      </c>
      <c r="E263" s="145" t="s">
        <v>547</v>
      </c>
      <c r="F263" s="163"/>
      <c r="G263" s="145" t="s">
        <v>442</v>
      </c>
      <c r="H263" s="163"/>
      <c r="I263" s="146" t="s">
        <v>612</v>
      </c>
      <c r="J263" s="147">
        <v>120</v>
      </c>
      <c r="K263" s="147" t="s">
        <v>611</v>
      </c>
      <c r="L263" s="147">
        <v>30</v>
      </c>
      <c r="M263" s="147">
        <v>30</v>
      </c>
      <c r="N263" s="147">
        <v>30</v>
      </c>
      <c r="O263" s="147">
        <v>30</v>
      </c>
      <c r="P263" s="148" t="s">
        <v>36</v>
      </c>
      <c r="Q263" s="148" t="s">
        <v>527</v>
      </c>
      <c r="R263" s="147" t="s">
        <v>601</v>
      </c>
      <c r="S263" s="147" t="s">
        <v>22</v>
      </c>
      <c r="T263" s="148" t="s">
        <v>558</v>
      </c>
      <c r="U263" s="148" t="s">
        <v>116</v>
      </c>
      <c r="V263" s="149" t="s">
        <v>340</v>
      </c>
      <c r="W263" s="146" t="s">
        <v>442</v>
      </c>
      <c r="X263" s="146" t="s">
        <v>383</v>
      </c>
      <c r="Y263" s="147" t="s">
        <v>528</v>
      </c>
      <c r="Z263" s="163"/>
      <c r="AA263" s="146" t="s">
        <v>308</v>
      </c>
    </row>
    <row r="264" spans="1:27" ht="56.25" x14ac:dyDescent="0.25">
      <c r="A264" s="145" t="s">
        <v>376</v>
      </c>
      <c r="B264" s="146" t="s">
        <v>126</v>
      </c>
      <c r="C264" s="145" t="s">
        <v>548</v>
      </c>
      <c r="D264" s="146" t="s">
        <v>705</v>
      </c>
      <c r="E264" s="145" t="s">
        <v>547</v>
      </c>
      <c r="F264" s="163"/>
      <c r="G264" s="145" t="s">
        <v>442</v>
      </c>
      <c r="H264" s="163"/>
      <c r="I264" s="146" t="s">
        <v>337</v>
      </c>
      <c r="J264" s="147">
        <v>120</v>
      </c>
      <c r="K264" s="147" t="s">
        <v>611</v>
      </c>
      <c r="L264" s="147">
        <v>30</v>
      </c>
      <c r="M264" s="147">
        <v>30</v>
      </c>
      <c r="N264" s="147">
        <v>30</v>
      </c>
      <c r="O264" s="147">
        <v>30</v>
      </c>
      <c r="P264" s="148" t="s">
        <v>36</v>
      </c>
      <c r="Q264" s="148" t="s">
        <v>527</v>
      </c>
      <c r="R264" s="147" t="s">
        <v>601</v>
      </c>
      <c r="S264" s="147" t="s">
        <v>22</v>
      </c>
      <c r="T264" s="148" t="s">
        <v>558</v>
      </c>
      <c r="U264" s="148" t="s">
        <v>116</v>
      </c>
      <c r="V264" s="149" t="s">
        <v>340</v>
      </c>
      <c r="W264" s="146" t="s">
        <v>442</v>
      </c>
      <c r="X264" s="146" t="s">
        <v>383</v>
      </c>
      <c r="Y264" s="147" t="s">
        <v>528</v>
      </c>
      <c r="Z264" s="163"/>
      <c r="AA264" s="146" t="s">
        <v>308</v>
      </c>
    </row>
    <row r="265" spans="1:27" ht="56.25" x14ac:dyDescent="0.25">
      <c r="A265" s="145" t="s">
        <v>376</v>
      </c>
      <c r="B265" s="146" t="s">
        <v>126</v>
      </c>
      <c r="C265" s="145" t="s">
        <v>548</v>
      </c>
      <c r="D265" s="146" t="s">
        <v>705</v>
      </c>
      <c r="E265" s="145" t="s">
        <v>547</v>
      </c>
      <c r="F265" s="163"/>
      <c r="G265" s="145" t="s">
        <v>442</v>
      </c>
      <c r="H265" s="163"/>
      <c r="I265" s="146" t="s">
        <v>338</v>
      </c>
      <c r="J265" s="150">
        <v>1</v>
      </c>
      <c r="K265" s="147" t="s">
        <v>42</v>
      </c>
      <c r="L265" s="150">
        <v>0.25</v>
      </c>
      <c r="M265" s="150">
        <v>0.25</v>
      </c>
      <c r="N265" s="150">
        <v>0.25</v>
      </c>
      <c r="O265" s="150">
        <v>0.25</v>
      </c>
      <c r="P265" s="148" t="s">
        <v>36</v>
      </c>
      <c r="Q265" s="148" t="s">
        <v>527</v>
      </c>
      <c r="R265" s="147" t="s">
        <v>601</v>
      </c>
      <c r="S265" s="147" t="s">
        <v>22</v>
      </c>
      <c r="T265" s="148" t="s">
        <v>558</v>
      </c>
      <c r="U265" s="148" t="s">
        <v>116</v>
      </c>
      <c r="V265" s="149" t="s">
        <v>340</v>
      </c>
      <c r="W265" s="146" t="s">
        <v>442</v>
      </c>
      <c r="X265" s="146" t="s">
        <v>383</v>
      </c>
      <c r="Y265" s="147" t="s">
        <v>528</v>
      </c>
      <c r="Z265" s="163"/>
      <c r="AA265" s="146" t="s">
        <v>308</v>
      </c>
    </row>
    <row r="266" spans="1:27" ht="56.25" x14ac:dyDescent="0.25">
      <c r="A266" s="145" t="s">
        <v>376</v>
      </c>
      <c r="B266" s="146" t="s">
        <v>126</v>
      </c>
      <c r="C266" s="145" t="s">
        <v>548</v>
      </c>
      <c r="D266" s="146" t="s">
        <v>705</v>
      </c>
      <c r="E266" s="145" t="s">
        <v>547</v>
      </c>
      <c r="F266" s="163"/>
      <c r="G266" s="145" t="s">
        <v>442</v>
      </c>
      <c r="H266" s="163"/>
      <c r="I266" s="146" t="s">
        <v>339</v>
      </c>
      <c r="J266" s="150">
        <v>1</v>
      </c>
      <c r="K266" s="147" t="s">
        <v>42</v>
      </c>
      <c r="L266" s="150">
        <v>0.25</v>
      </c>
      <c r="M266" s="150">
        <v>0.25</v>
      </c>
      <c r="N266" s="150">
        <v>0.25</v>
      </c>
      <c r="O266" s="150">
        <v>0.25</v>
      </c>
      <c r="P266" s="148" t="s">
        <v>36</v>
      </c>
      <c r="Q266" s="148" t="s">
        <v>527</v>
      </c>
      <c r="R266" s="147" t="s">
        <v>601</v>
      </c>
      <c r="S266" s="147" t="s">
        <v>22</v>
      </c>
      <c r="T266" s="148" t="s">
        <v>558</v>
      </c>
      <c r="U266" s="148" t="s">
        <v>116</v>
      </c>
      <c r="V266" s="149" t="s">
        <v>340</v>
      </c>
      <c r="W266" s="146" t="s">
        <v>442</v>
      </c>
      <c r="X266" s="146" t="s">
        <v>383</v>
      </c>
      <c r="Y266" s="147" t="s">
        <v>528</v>
      </c>
      <c r="Z266" s="163"/>
      <c r="AA266" s="146" t="s">
        <v>308</v>
      </c>
    </row>
    <row r="267" spans="1:27" ht="56.25" x14ac:dyDescent="0.25">
      <c r="A267" s="145" t="s">
        <v>376</v>
      </c>
      <c r="B267" s="146" t="s">
        <v>126</v>
      </c>
      <c r="C267" s="146" t="s">
        <v>550</v>
      </c>
      <c r="D267" s="146" t="s">
        <v>705</v>
      </c>
      <c r="E267" s="146" t="s">
        <v>549</v>
      </c>
      <c r="F267" s="151">
        <f>H267</f>
        <v>300000000</v>
      </c>
      <c r="G267" s="145" t="s">
        <v>442</v>
      </c>
      <c r="H267" s="151">
        <v>300000000</v>
      </c>
      <c r="I267" s="146" t="s">
        <v>341</v>
      </c>
      <c r="J267" s="150">
        <v>1</v>
      </c>
      <c r="K267" s="147" t="s">
        <v>42</v>
      </c>
      <c r="L267" s="150">
        <v>0.25</v>
      </c>
      <c r="M267" s="150">
        <v>0.25</v>
      </c>
      <c r="N267" s="150">
        <v>0.25</v>
      </c>
      <c r="O267" s="150">
        <v>0.25</v>
      </c>
      <c r="P267" s="148" t="s">
        <v>36</v>
      </c>
      <c r="Q267" s="148" t="s">
        <v>527</v>
      </c>
      <c r="R267" s="147" t="s">
        <v>601</v>
      </c>
      <c r="S267" s="147" t="s">
        <v>22</v>
      </c>
      <c r="T267" s="148" t="s">
        <v>558</v>
      </c>
      <c r="U267" s="148" t="s">
        <v>116</v>
      </c>
      <c r="V267" s="149" t="s">
        <v>342</v>
      </c>
      <c r="W267" s="146" t="s">
        <v>442</v>
      </c>
      <c r="X267" s="146" t="s">
        <v>383</v>
      </c>
      <c r="Y267" s="147" t="s">
        <v>528</v>
      </c>
      <c r="Z267" s="151">
        <v>300000000</v>
      </c>
      <c r="AA267" s="146" t="s">
        <v>308</v>
      </c>
    </row>
    <row r="268" spans="1:27" ht="56.25" x14ac:dyDescent="0.25">
      <c r="A268" s="145" t="s">
        <v>376</v>
      </c>
      <c r="B268" s="146" t="s">
        <v>126</v>
      </c>
      <c r="C268" s="146" t="s">
        <v>550</v>
      </c>
      <c r="D268" s="146" t="s">
        <v>705</v>
      </c>
      <c r="E268" s="146" t="s">
        <v>549</v>
      </c>
      <c r="F268" s="151">
        <f>H268</f>
        <v>300000000</v>
      </c>
      <c r="G268" s="145" t="s">
        <v>442</v>
      </c>
      <c r="H268" s="151">
        <v>300000000</v>
      </c>
      <c r="I268" s="146" t="s">
        <v>343</v>
      </c>
      <c r="J268" s="147">
        <v>1</v>
      </c>
      <c r="K268" s="147" t="s">
        <v>613</v>
      </c>
      <c r="L268" s="147"/>
      <c r="M268" s="147"/>
      <c r="N268" s="147"/>
      <c r="O268" s="147">
        <v>1</v>
      </c>
      <c r="P268" s="148" t="s">
        <v>36</v>
      </c>
      <c r="Q268" s="148" t="s">
        <v>527</v>
      </c>
      <c r="R268" s="147" t="s">
        <v>601</v>
      </c>
      <c r="S268" s="147" t="s">
        <v>22</v>
      </c>
      <c r="T268" s="148" t="s">
        <v>195</v>
      </c>
      <c r="U268" s="148" t="s">
        <v>116</v>
      </c>
      <c r="V268" s="149" t="s">
        <v>344</v>
      </c>
      <c r="W268" s="146" t="s">
        <v>442</v>
      </c>
      <c r="X268" s="146" t="s">
        <v>383</v>
      </c>
      <c r="Y268" s="147" t="s">
        <v>528</v>
      </c>
      <c r="Z268" s="151">
        <v>300000000</v>
      </c>
      <c r="AA268" s="146" t="s">
        <v>308</v>
      </c>
    </row>
    <row r="269" spans="1:27" ht="67.5" x14ac:dyDescent="0.25">
      <c r="A269" s="145" t="s">
        <v>376</v>
      </c>
      <c r="B269" s="146" t="s">
        <v>126</v>
      </c>
      <c r="C269" s="145" t="s">
        <v>544</v>
      </c>
      <c r="D269" s="146" t="s">
        <v>705</v>
      </c>
      <c r="E269" s="145" t="s">
        <v>546</v>
      </c>
      <c r="F269" s="151">
        <f>H269</f>
        <v>2756336380.5599999</v>
      </c>
      <c r="G269" s="145" t="s">
        <v>443</v>
      </c>
      <c r="H269" s="151">
        <v>2756336380.5599999</v>
      </c>
      <c r="I269" s="146" t="s">
        <v>345</v>
      </c>
      <c r="J269" s="150">
        <v>1</v>
      </c>
      <c r="K269" s="147" t="s">
        <v>42</v>
      </c>
      <c r="L269" s="150">
        <v>0.25</v>
      </c>
      <c r="M269" s="150">
        <v>0.25</v>
      </c>
      <c r="N269" s="150">
        <v>0.25</v>
      </c>
      <c r="O269" s="150">
        <v>0.25</v>
      </c>
      <c r="P269" s="148" t="s">
        <v>36</v>
      </c>
      <c r="Q269" s="148" t="s">
        <v>527</v>
      </c>
      <c r="R269" s="147" t="s">
        <v>601</v>
      </c>
      <c r="S269" s="147" t="s">
        <v>22</v>
      </c>
      <c r="T269" s="148" t="s">
        <v>556</v>
      </c>
      <c r="U269" s="148" t="s">
        <v>116</v>
      </c>
      <c r="V269" s="149" t="s">
        <v>346</v>
      </c>
      <c r="W269" s="145" t="s">
        <v>443</v>
      </c>
      <c r="X269" s="145" t="s">
        <v>551</v>
      </c>
      <c r="Y269" s="147" t="s">
        <v>528</v>
      </c>
      <c r="Z269" s="151">
        <v>2756336380.5599999</v>
      </c>
      <c r="AA269" s="146" t="s">
        <v>308</v>
      </c>
    </row>
    <row r="270" spans="1:27" ht="67.5" x14ac:dyDescent="0.25">
      <c r="A270" s="145" t="s">
        <v>376</v>
      </c>
      <c r="B270" s="146" t="s">
        <v>126</v>
      </c>
      <c r="C270" s="145" t="s">
        <v>544</v>
      </c>
      <c r="D270" s="146" t="s">
        <v>705</v>
      </c>
      <c r="E270" s="145" t="s">
        <v>546</v>
      </c>
      <c r="F270" s="151">
        <f>H270</f>
        <v>3973810162.1500001</v>
      </c>
      <c r="G270" s="145" t="s">
        <v>443</v>
      </c>
      <c r="H270" s="151">
        <v>3973810162.1500001</v>
      </c>
      <c r="I270" s="146" t="s">
        <v>347</v>
      </c>
      <c r="J270" s="150">
        <v>1</v>
      </c>
      <c r="K270" s="147" t="s">
        <v>42</v>
      </c>
      <c r="L270" s="150">
        <v>0.25</v>
      </c>
      <c r="M270" s="150">
        <v>0.25</v>
      </c>
      <c r="N270" s="150">
        <v>0.25</v>
      </c>
      <c r="O270" s="150">
        <v>0.25</v>
      </c>
      <c r="P270" s="148" t="s">
        <v>36</v>
      </c>
      <c r="Q270" s="148" t="s">
        <v>527</v>
      </c>
      <c r="R270" s="147" t="s">
        <v>601</v>
      </c>
      <c r="S270" s="147" t="s">
        <v>22</v>
      </c>
      <c r="T270" s="148" t="s">
        <v>556</v>
      </c>
      <c r="U270" s="148" t="s">
        <v>116</v>
      </c>
      <c r="V270" s="149" t="s">
        <v>348</v>
      </c>
      <c r="W270" s="145" t="s">
        <v>443</v>
      </c>
      <c r="X270" s="145" t="s">
        <v>551</v>
      </c>
      <c r="Y270" s="147" t="s">
        <v>528</v>
      </c>
      <c r="Z270" s="151">
        <v>3973810162.1500001</v>
      </c>
      <c r="AA270" s="146" t="s">
        <v>308</v>
      </c>
    </row>
    <row r="271" spans="1:27" ht="67.5" x14ac:dyDescent="0.25">
      <c r="A271" s="145" t="s">
        <v>376</v>
      </c>
      <c r="B271" s="152" t="s">
        <v>126</v>
      </c>
      <c r="C271" s="153" t="s">
        <v>544</v>
      </c>
      <c r="D271" s="152" t="s">
        <v>705</v>
      </c>
      <c r="E271" s="145" t="s">
        <v>546</v>
      </c>
      <c r="F271" s="154">
        <f>H271</f>
        <v>235888054270.12</v>
      </c>
      <c r="G271" s="145" t="s">
        <v>443</v>
      </c>
      <c r="H271" s="151">
        <v>235888054270.12</v>
      </c>
      <c r="I271" s="146" t="s">
        <v>349</v>
      </c>
      <c r="J271" s="150">
        <v>1</v>
      </c>
      <c r="K271" s="147" t="s">
        <v>42</v>
      </c>
      <c r="L271" s="150">
        <v>0.25</v>
      </c>
      <c r="M271" s="150">
        <v>0.25</v>
      </c>
      <c r="N271" s="150">
        <v>0.25</v>
      </c>
      <c r="O271" s="150">
        <v>0.25</v>
      </c>
      <c r="P271" s="148" t="s">
        <v>36</v>
      </c>
      <c r="Q271" s="148" t="s">
        <v>527</v>
      </c>
      <c r="R271" s="147" t="s">
        <v>601</v>
      </c>
      <c r="S271" s="147" t="s">
        <v>22</v>
      </c>
      <c r="T271" s="148" t="s">
        <v>556</v>
      </c>
      <c r="U271" s="148" t="s">
        <v>116</v>
      </c>
      <c r="V271" s="149" t="s">
        <v>350</v>
      </c>
      <c r="W271" s="145" t="s">
        <v>443</v>
      </c>
      <c r="X271" s="145" t="s">
        <v>551</v>
      </c>
      <c r="Y271" s="147" t="s">
        <v>528</v>
      </c>
      <c r="Z271" s="151">
        <v>235888054270.12</v>
      </c>
      <c r="AA271" s="146" t="s">
        <v>308</v>
      </c>
    </row>
    <row r="272" spans="1:27" ht="56.25" x14ac:dyDescent="0.25">
      <c r="A272" s="145" t="s">
        <v>376</v>
      </c>
      <c r="B272" s="146" t="s">
        <v>126</v>
      </c>
      <c r="C272" s="145" t="s">
        <v>544</v>
      </c>
      <c r="D272" s="146" t="s">
        <v>705</v>
      </c>
      <c r="E272" s="145" t="s">
        <v>546</v>
      </c>
      <c r="F272" s="151">
        <v>80000000</v>
      </c>
      <c r="G272" s="145" t="s">
        <v>84</v>
      </c>
      <c r="H272" s="151">
        <v>80000000</v>
      </c>
      <c r="I272" s="146" t="s">
        <v>707</v>
      </c>
      <c r="J272" s="150">
        <v>1</v>
      </c>
      <c r="K272" s="147" t="s">
        <v>42</v>
      </c>
      <c r="L272" s="150">
        <v>0.25</v>
      </c>
      <c r="M272" s="150">
        <v>0.25</v>
      </c>
      <c r="N272" s="150">
        <v>0.25</v>
      </c>
      <c r="O272" s="150">
        <v>0.25</v>
      </c>
      <c r="P272" s="148" t="s">
        <v>36</v>
      </c>
      <c r="Q272" s="148" t="s">
        <v>527</v>
      </c>
      <c r="R272" s="147" t="s">
        <v>601</v>
      </c>
      <c r="S272" s="147" t="s">
        <v>22</v>
      </c>
      <c r="T272" s="148" t="s">
        <v>556</v>
      </c>
      <c r="U272" s="148" t="s">
        <v>116</v>
      </c>
      <c r="V272" s="149" t="s">
        <v>631</v>
      </c>
      <c r="W272" s="145" t="s">
        <v>84</v>
      </c>
      <c r="X272" s="145" t="s">
        <v>551</v>
      </c>
      <c r="Y272" s="147" t="s">
        <v>528</v>
      </c>
      <c r="Z272" s="151">
        <v>80000000</v>
      </c>
      <c r="AA272" s="146" t="s">
        <v>308</v>
      </c>
    </row>
    <row r="273" spans="6:26" x14ac:dyDescent="0.25">
      <c r="F273" s="60"/>
      <c r="V273" s="25"/>
      <c r="Z273" s="61"/>
    </row>
    <row r="274" spans="6:26" x14ac:dyDescent="0.25">
      <c r="F274" s="60"/>
      <c r="V274" s="25"/>
      <c r="Z274" s="61"/>
    </row>
    <row r="275" spans="6:26" x14ac:dyDescent="0.25">
      <c r="F275" s="60"/>
      <c r="V275" s="25"/>
      <c r="Z275" s="61"/>
    </row>
    <row r="276" spans="6:26" x14ac:dyDescent="0.25">
      <c r="F276" s="60"/>
      <c r="V276" s="25"/>
      <c r="Z276" s="61"/>
    </row>
    <row r="277" spans="6:26" x14ac:dyDescent="0.25">
      <c r="F277" s="60"/>
      <c r="V277" s="25"/>
      <c r="Z277" s="61"/>
    </row>
    <row r="278" spans="6:26" x14ac:dyDescent="0.25">
      <c r="F278" s="60"/>
      <c r="V278" s="25"/>
      <c r="Z278" s="61"/>
    </row>
    <row r="279" spans="6:26" x14ac:dyDescent="0.25">
      <c r="F279" s="60"/>
      <c r="V279" s="25"/>
      <c r="Z279" s="61"/>
    </row>
    <row r="280" spans="6:26" x14ac:dyDescent="0.25">
      <c r="F280" s="60"/>
      <c r="V280" s="25"/>
      <c r="Z280" s="61"/>
    </row>
    <row r="281" spans="6:26" x14ac:dyDescent="0.25">
      <c r="F281" s="60"/>
      <c r="V281" s="25"/>
      <c r="Z281" s="61"/>
    </row>
    <row r="282" spans="6:26" x14ac:dyDescent="0.25">
      <c r="F282" s="60"/>
      <c r="V282" s="25"/>
      <c r="Z282" s="61"/>
    </row>
    <row r="283" spans="6:26" x14ac:dyDescent="0.25">
      <c r="F283" s="60"/>
      <c r="V283" s="25"/>
      <c r="Z283" s="61"/>
    </row>
    <row r="284" spans="6:26" x14ac:dyDescent="0.25">
      <c r="F284" s="60"/>
      <c r="V284" s="25"/>
      <c r="Z284" s="61"/>
    </row>
    <row r="285" spans="6:26" x14ac:dyDescent="0.25">
      <c r="F285" s="60"/>
      <c r="V285" s="25"/>
      <c r="Z285" s="61"/>
    </row>
    <row r="286" spans="6:26" x14ac:dyDescent="0.25">
      <c r="F286" s="60"/>
      <c r="V286" s="25"/>
      <c r="Z286" s="61"/>
    </row>
    <row r="287" spans="6:26" x14ac:dyDescent="0.25">
      <c r="F287" s="60"/>
      <c r="V287" s="25"/>
      <c r="Z287" s="61"/>
    </row>
    <row r="288" spans="6:26" x14ac:dyDescent="0.25">
      <c r="F288" s="60"/>
      <c r="V288" s="25"/>
      <c r="Z288" s="61"/>
    </row>
    <row r="289" spans="6:26" x14ac:dyDescent="0.25">
      <c r="F289" s="60"/>
      <c r="V289" s="25"/>
      <c r="Z289" s="61"/>
    </row>
    <row r="290" spans="6:26" x14ac:dyDescent="0.25">
      <c r="F290" s="60"/>
      <c r="V290" s="25"/>
      <c r="Z290" s="61"/>
    </row>
    <row r="291" spans="6:26" x14ac:dyDescent="0.25">
      <c r="F291" s="60"/>
      <c r="V291" s="25"/>
      <c r="Z291" s="61"/>
    </row>
    <row r="292" spans="6:26" x14ac:dyDescent="0.25">
      <c r="F292" s="60"/>
      <c r="V292" s="25"/>
      <c r="Z292" s="61"/>
    </row>
    <row r="293" spans="6:26" x14ac:dyDescent="0.25">
      <c r="F293" s="60"/>
      <c r="V293" s="25"/>
      <c r="Z293" s="61"/>
    </row>
    <row r="294" spans="6:26" x14ac:dyDescent="0.25">
      <c r="F294" s="60"/>
      <c r="V294" s="25"/>
      <c r="Z294" s="61"/>
    </row>
    <row r="295" spans="6:26" x14ac:dyDescent="0.25">
      <c r="F295" s="60"/>
      <c r="V295" s="25"/>
      <c r="Z295" s="61"/>
    </row>
    <row r="296" spans="6:26" x14ac:dyDescent="0.25">
      <c r="F296" s="60"/>
      <c r="V296" s="25"/>
      <c r="Z296" s="61"/>
    </row>
    <row r="297" spans="6:26" x14ac:dyDescent="0.25">
      <c r="F297" s="60"/>
      <c r="V297" s="25"/>
      <c r="Z297" s="61"/>
    </row>
    <row r="298" spans="6:26" x14ac:dyDescent="0.25">
      <c r="F298" s="60"/>
      <c r="V298" s="25"/>
      <c r="Z298" s="61"/>
    </row>
    <row r="299" spans="6:26" x14ac:dyDescent="0.25">
      <c r="F299" s="60"/>
      <c r="V299" s="25"/>
      <c r="Z299" s="61"/>
    </row>
    <row r="300" spans="6:26" x14ac:dyDescent="0.25">
      <c r="F300" s="60"/>
      <c r="V300" s="25"/>
      <c r="Z300" s="61"/>
    </row>
    <row r="301" spans="6:26" x14ac:dyDescent="0.25">
      <c r="F301" s="60"/>
      <c r="V301" s="25"/>
      <c r="Z301" s="61"/>
    </row>
    <row r="302" spans="6:26" x14ac:dyDescent="0.25">
      <c r="F302" s="60"/>
      <c r="V302" s="25"/>
      <c r="Z302" s="61"/>
    </row>
    <row r="303" spans="6:26" x14ac:dyDescent="0.25">
      <c r="F303" s="60"/>
      <c r="V303" s="25"/>
      <c r="Z303" s="61"/>
    </row>
    <row r="304" spans="6:26" x14ac:dyDescent="0.25">
      <c r="F304" s="60"/>
      <c r="V304" s="25"/>
      <c r="Z304" s="61"/>
    </row>
    <row r="305" spans="6:26" x14ac:dyDescent="0.25">
      <c r="F305" s="60"/>
      <c r="V305" s="25"/>
      <c r="Z305" s="61"/>
    </row>
    <row r="306" spans="6:26" x14ac:dyDescent="0.25">
      <c r="F306" s="60"/>
      <c r="V306" s="25"/>
      <c r="Z306" s="61"/>
    </row>
    <row r="307" spans="6:26" x14ac:dyDescent="0.25">
      <c r="F307" s="60"/>
      <c r="V307" s="25"/>
      <c r="Z307" s="61"/>
    </row>
    <row r="308" spans="6:26" x14ac:dyDescent="0.25">
      <c r="F308" s="60"/>
      <c r="V308" s="25"/>
      <c r="Z308" s="61"/>
    </row>
    <row r="309" spans="6:26" x14ac:dyDescent="0.25">
      <c r="F309" s="60"/>
      <c r="V309" s="25"/>
      <c r="Z309" s="61"/>
    </row>
    <row r="310" spans="6:26" x14ac:dyDescent="0.25">
      <c r="F310" s="60"/>
      <c r="V310" s="25"/>
      <c r="Z310" s="61"/>
    </row>
    <row r="311" spans="6:26" x14ac:dyDescent="0.25">
      <c r="F311" s="60"/>
      <c r="V311" s="25"/>
      <c r="Z311" s="61"/>
    </row>
    <row r="312" spans="6:26" x14ac:dyDescent="0.25">
      <c r="F312" s="60"/>
      <c r="V312" s="25"/>
      <c r="Z312" s="61"/>
    </row>
    <row r="313" spans="6:26" x14ac:dyDescent="0.25">
      <c r="F313" s="60"/>
      <c r="V313" s="25"/>
      <c r="Z313" s="61"/>
    </row>
    <row r="314" spans="6:26" x14ac:dyDescent="0.25">
      <c r="F314" s="60"/>
      <c r="V314" s="25"/>
      <c r="Z314" s="61"/>
    </row>
    <row r="315" spans="6:26" x14ac:dyDescent="0.25">
      <c r="F315" s="60"/>
      <c r="V315" s="25"/>
      <c r="Z315" s="61"/>
    </row>
    <row r="316" spans="6:26" x14ac:dyDescent="0.25">
      <c r="F316" s="60"/>
      <c r="V316" s="25"/>
      <c r="Z316" s="61"/>
    </row>
    <row r="317" spans="6:26" x14ac:dyDescent="0.25">
      <c r="F317" s="60"/>
      <c r="V317" s="25"/>
      <c r="Z317" s="61"/>
    </row>
    <row r="318" spans="6:26" x14ac:dyDescent="0.25">
      <c r="F318" s="60"/>
      <c r="V318" s="25"/>
      <c r="Z318" s="61"/>
    </row>
    <row r="319" spans="6:26" x14ac:dyDescent="0.25">
      <c r="F319" s="60"/>
      <c r="V319" s="25"/>
      <c r="Z319" s="61"/>
    </row>
    <row r="320" spans="6:26" x14ac:dyDescent="0.25">
      <c r="F320" s="60"/>
      <c r="V320" s="25"/>
      <c r="Z320" s="61"/>
    </row>
    <row r="321" spans="6:26" x14ac:dyDescent="0.25">
      <c r="F321" s="60"/>
      <c r="V321" s="25"/>
      <c r="Z321" s="61"/>
    </row>
    <row r="322" spans="6:26" x14ac:dyDescent="0.25">
      <c r="F322" s="60"/>
      <c r="V322" s="25"/>
      <c r="Z322" s="61"/>
    </row>
    <row r="323" spans="6:26" x14ac:dyDescent="0.25">
      <c r="F323" s="60"/>
      <c r="V323" s="25"/>
      <c r="Z323" s="61"/>
    </row>
    <row r="324" spans="6:26" x14ac:dyDescent="0.25">
      <c r="F324" s="60"/>
      <c r="V324" s="25"/>
      <c r="Z324" s="61"/>
    </row>
    <row r="325" spans="6:26" x14ac:dyDescent="0.25">
      <c r="F325" s="60"/>
      <c r="V325" s="25"/>
      <c r="Z325" s="61"/>
    </row>
    <row r="326" spans="6:26" x14ac:dyDescent="0.25">
      <c r="F326" s="60"/>
      <c r="V326" s="25"/>
      <c r="Z326" s="61"/>
    </row>
    <row r="327" spans="6:26" x14ac:dyDescent="0.25">
      <c r="F327" s="60"/>
      <c r="V327" s="25"/>
      <c r="Z327" s="61"/>
    </row>
    <row r="328" spans="6:26" x14ac:dyDescent="0.25">
      <c r="F328" s="60"/>
      <c r="V328" s="25"/>
      <c r="Z328" s="61"/>
    </row>
    <row r="329" spans="6:26" x14ac:dyDescent="0.25">
      <c r="F329" s="60"/>
      <c r="V329" s="25"/>
      <c r="Z329" s="61"/>
    </row>
    <row r="330" spans="6:26" x14ac:dyDescent="0.25">
      <c r="F330" s="60"/>
      <c r="V330" s="25"/>
      <c r="Z330" s="61"/>
    </row>
    <row r="331" spans="6:26" x14ac:dyDescent="0.25">
      <c r="F331" s="60"/>
      <c r="V331" s="25"/>
      <c r="Z331" s="61"/>
    </row>
    <row r="332" spans="6:26" x14ac:dyDescent="0.25">
      <c r="F332" s="60"/>
      <c r="V332" s="25"/>
      <c r="Z332" s="61"/>
    </row>
    <row r="333" spans="6:26" x14ac:dyDescent="0.25">
      <c r="F333" s="60"/>
      <c r="V333" s="25"/>
      <c r="Z333" s="61"/>
    </row>
    <row r="334" spans="6:26" x14ac:dyDescent="0.25">
      <c r="F334" s="60"/>
      <c r="V334" s="25"/>
      <c r="Z334" s="61"/>
    </row>
    <row r="335" spans="6:26" x14ac:dyDescent="0.25">
      <c r="F335" s="60"/>
      <c r="V335" s="25"/>
      <c r="Z335" s="61"/>
    </row>
    <row r="336" spans="6:26" x14ac:dyDescent="0.25">
      <c r="F336" s="60"/>
      <c r="V336" s="25"/>
      <c r="Z336" s="61"/>
    </row>
    <row r="337" spans="6:26" x14ac:dyDescent="0.25">
      <c r="F337" s="60"/>
      <c r="V337" s="25"/>
      <c r="Z337" s="61"/>
    </row>
    <row r="338" spans="6:26" x14ac:dyDescent="0.25">
      <c r="F338" s="60"/>
      <c r="V338" s="25"/>
      <c r="Z338" s="61"/>
    </row>
    <row r="339" spans="6:26" x14ac:dyDescent="0.25">
      <c r="F339" s="60"/>
      <c r="V339" s="25"/>
      <c r="Z339" s="61"/>
    </row>
    <row r="340" spans="6:26" x14ac:dyDescent="0.25">
      <c r="F340" s="60"/>
      <c r="V340" s="25"/>
      <c r="Z340" s="61"/>
    </row>
    <row r="341" spans="6:26" x14ac:dyDescent="0.25">
      <c r="F341" s="60"/>
      <c r="V341" s="25"/>
      <c r="Z341" s="61"/>
    </row>
    <row r="342" spans="6:26" x14ac:dyDescent="0.25">
      <c r="F342" s="60"/>
      <c r="V342" s="25"/>
      <c r="Z342" s="61"/>
    </row>
    <row r="343" spans="6:26" x14ac:dyDescent="0.25">
      <c r="F343" s="60"/>
      <c r="V343" s="25"/>
      <c r="Z343" s="61"/>
    </row>
    <row r="344" spans="6:26" x14ac:dyDescent="0.25">
      <c r="F344" s="60"/>
      <c r="V344" s="25"/>
      <c r="Z344" s="61"/>
    </row>
    <row r="345" spans="6:26" x14ac:dyDescent="0.25">
      <c r="F345" s="60"/>
      <c r="V345" s="25"/>
      <c r="Z345" s="61"/>
    </row>
    <row r="346" spans="6:26" x14ac:dyDescent="0.25">
      <c r="F346" s="60"/>
      <c r="V346" s="25"/>
      <c r="Z346" s="61"/>
    </row>
    <row r="347" spans="6:26" x14ac:dyDescent="0.25">
      <c r="F347" s="60"/>
      <c r="V347" s="25"/>
      <c r="Z347" s="61"/>
    </row>
    <row r="348" spans="6:26" x14ac:dyDescent="0.25">
      <c r="F348" s="60"/>
      <c r="V348" s="25"/>
      <c r="Z348" s="61"/>
    </row>
    <row r="349" spans="6:26" x14ac:dyDescent="0.25">
      <c r="F349" s="60"/>
      <c r="V349" s="25"/>
      <c r="Z349" s="61"/>
    </row>
    <row r="350" spans="6:26" x14ac:dyDescent="0.25">
      <c r="F350" s="60"/>
      <c r="V350" s="25"/>
      <c r="Z350" s="61"/>
    </row>
    <row r="351" spans="6:26" x14ac:dyDescent="0.25">
      <c r="F351" s="60"/>
      <c r="V351" s="25"/>
      <c r="Z351" s="61"/>
    </row>
    <row r="352" spans="6:26" x14ac:dyDescent="0.25">
      <c r="F352" s="60"/>
      <c r="V352" s="25"/>
      <c r="Z352" s="61"/>
    </row>
    <row r="353" spans="6:26" x14ac:dyDescent="0.25">
      <c r="F353" s="60"/>
      <c r="V353" s="25"/>
      <c r="Z353" s="61"/>
    </row>
    <row r="354" spans="6:26" x14ac:dyDescent="0.25">
      <c r="F354" s="60"/>
      <c r="V354" s="25"/>
      <c r="Z354" s="61"/>
    </row>
    <row r="355" spans="6:26" x14ac:dyDescent="0.25">
      <c r="F355" s="60"/>
      <c r="V355" s="25"/>
      <c r="Z355" s="61"/>
    </row>
    <row r="356" spans="6:26" x14ac:dyDescent="0.25">
      <c r="F356" s="60"/>
      <c r="V356" s="25"/>
      <c r="Z356" s="61"/>
    </row>
    <row r="357" spans="6:26" x14ac:dyDescent="0.25">
      <c r="F357" s="60"/>
      <c r="V357" s="25"/>
      <c r="Z357" s="61"/>
    </row>
    <row r="358" spans="6:26" x14ac:dyDescent="0.25">
      <c r="V358" s="25"/>
      <c r="Z358" s="61"/>
    </row>
    <row r="359" spans="6:26" x14ac:dyDescent="0.25">
      <c r="V359" s="25"/>
      <c r="Z359" s="61"/>
    </row>
    <row r="360" spans="6:26" x14ac:dyDescent="0.25">
      <c r="V360" s="25"/>
      <c r="Z360" s="61"/>
    </row>
    <row r="361" spans="6:26" x14ac:dyDescent="0.25">
      <c r="V361" s="25"/>
      <c r="Z361" s="61"/>
    </row>
    <row r="362" spans="6:26" x14ac:dyDescent="0.25">
      <c r="V362" s="25"/>
      <c r="Z362" s="61"/>
    </row>
    <row r="363" spans="6:26" x14ac:dyDescent="0.25">
      <c r="V363" s="25"/>
      <c r="Z363" s="61"/>
    </row>
    <row r="364" spans="6:26" x14ac:dyDescent="0.25">
      <c r="V364" s="25"/>
      <c r="Z364" s="61"/>
    </row>
    <row r="365" spans="6:26" x14ac:dyDescent="0.25">
      <c r="V365" s="25"/>
      <c r="Z365" s="61"/>
    </row>
    <row r="366" spans="6:26" x14ac:dyDescent="0.25">
      <c r="V366" s="25"/>
      <c r="Z366" s="61"/>
    </row>
    <row r="367" spans="6:26" x14ac:dyDescent="0.25">
      <c r="V367" s="25"/>
      <c r="Z367" s="61"/>
    </row>
    <row r="368" spans="6:26" x14ac:dyDescent="0.25">
      <c r="V368" s="25"/>
      <c r="Z368" s="61"/>
    </row>
    <row r="369" spans="10:22" x14ac:dyDescent="0.25">
      <c r="V369" s="25"/>
    </row>
    <row r="370" spans="10:22" x14ac:dyDescent="0.25">
      <c r="V370" s="25"/>
    </row>
    <row r="371" spans="10:22" x14ac:dyDescent="0.25">
      <c r="J371" s="47"/>
      <c r="V371" s="25"/>
    </row>
    <row r="372" spans="10:22" x14ac:dyDescent="0.25">
      <c r="V372" s="25"/>
    </row>
    <row r="373" spans="10:22" x14ac:dyDescent="0.25">
      <c r="V373" s="25"/>
    </row>
    <row r="374" spans="10:22" x14ac:dyDescent="0.25">
      <c r="V374" s="25"/>
    </row>
    <row r="375" spans="10:22" x14ac:dyDescent="0.25">
      <c r="V375" s="25"/>
    </row>
    <row r="376" spans="10:22" x14ac:dyDescent="0.25">
      <c r="V376" s="25"/>
    </row>
    <row r="377" spans="10:22" x14ac:dyDescent="0.25">
      <c r="V377" s="25"/>
    </row>
    <row r="378" spans="10:22" x14ac:dyDescent="0.25">
      <c r="V378" s="25"/>
    </row>
    <row r="379" spans="10:22" x14ac:dyDescent="0.25">
      <c r="V379" s="25"/>
    </row>
    <row r="380" spans="10:22" x14ac:dyDescent="0.25">
      <c r="V380" s="25"/>
    </row>
    <row r="381" spans="10:22" x14ac:dyDescent="0.25">
      <c r="V381" s="25"/>
    </row>
    <row r="382" spans="10:22" x14ac:dyDescent="0.25">
      <c r="V382" s="25"/>
    </row>
    <row r="383" spans="10:22" x14ac:dyDescent="0.25">
      <c r="V383" s="25"/>
    </row>
    <row r="384" spans="10:22" x14ac:dyDescent="0.25">
      <c r="V384" s="25"/>
    </row>
    <row r="385" spans="22:22" x14ac:dyDescent="0.25">
      <c r="V385" s="25"/>
    </row>
    <row r="386" spans="22:22" x14ac:dyDescent="0.25">
      <c r="V386" s="25"/>
    </row>
    <row r="387" spans="22:22" x14ac:dyDescent="0.25">
      <c r="V387" s="25"/>
    </row>
    <row r="388" spans="22:22" x14ac:dyDescent="0.25">
      <c r="V388" s="25"/>
    </row>
    <row r="389" spans="22:22" x14ac:dyDescent="0.25">
      <c r="V389" s="25"/>
    </row>
    <row r="390" spans="22:22" x14ac:dyDescent="0.25">
      <c r="V390" s="25"/>
    </row>
    <row r="391" spans="22:22" x14ac:dyDescent="0.25">
      <c r="V391" s="25"/>
    </row>
    <row r="392" spans="22:22" x14ac:dyDescent="0.25">
      <c r="V392" s="25"/>
    </row>
    <row r="393" spans="22:22" x14ac:dyDescent="0.25">
      <c r="V393" s="25"/>
    </row>
    <row r="394" spans="22:22" x14ac:dyDescent="0.25">
      <c r="V394" s="25"/>
    </row>
    <row r="395" spans="22:22" x14ac:dyDescent="0.25">
      <c r="V395" s="25"/>
    </row>
    <row r="396" spans="22:22" x14ac:dyDescent="0.25">
      <c r="V396" s="25"/>
    </row>
    <row r="397" spans="22:22" x14ac:dyDescent="0.25">
      <c r="V397" s="25"/>
    </row>
    <row r="398" spans="22:22" x14ac:dyDescent="0.25">
      <c r="V398" s="25"/>
    </row>
    <row r="399" spans="22:22" x14ac:dyDescent="0.25">
      <c r="V399" s="25"/>
    </row>
    <row r="400" spans="22:22" x14ac:dyDescent="0.25">
      <c r="V400" s="25"/>
    </row>
    <row r="401" spans="22:22" x14ac:dyDescent="0.25">
      <c r="V401" s="25"/>
    </row>
    <row r="402" spans="22:22" x14ac:dyDescent="0.25">
      <c r="V402" s="25"/>
    </row>
    <row r="403" spans="22:22" x14ac:dyDescent="0.25">
      <c r="V403" s="25"/>
    </row>
    <row r="404" spans="22:22" x14ac:dyDescent="0.25">
      <c r="V404" s="25"/>
    </row>
    <row r="405" spans="22:22" x14ac:dyDescent="0.25">
      <c r="V405" s="25"/>
    </row>
    <row r="406" spans="22:22" x14ac:dyDescent="0.25">
      <c r="V406" s="25"/>
    </row>
    <row r="407" spans="22:22" x14ac:dyDescent="0.25">
      <c r="V407" s="25"/>
    </row>
    <row r="612" spans="1:3" ht="30" x14ac:dyDescent="0.25">
      <c r="A612" s="10" t="s">
        <v>117</v>
      </c>
      <c r="B612" s="11" t="s">
        <v>27</v>
      </c>
      <c r="C612" s="11" t="s">
        <v>28</v>
      </c>
    </row>
    <row r="613" spans="1:3" ht="30" x14ac:dyDescent="0.25">
      <c r="A613" s="10" t="s">
        <v>118</v>
      </c>
      <c r="B613" s="11" t="s">
        <v>83</v>
      </c>
      <c r="C613" s="11" t="s">
        <v>127</v>
      </c>
    </row>
    <row r="614" spans="1:3" ht="30" x14ac:dyDescent="0.25">
      <c r="A614" s="10" t="s">
        <v>36</v>
      </c>
      <c r="B614" s="11" t="s">
        <v>119</v>
      </c>
      <c r="C614" s="11" t="s">
        <v>128</v>
      </c>
    </row>
    <row r="615" spans="1:3" ht="30" x14ac:dyDescent="0.25">
      <c r="B615" s="11" t="s">
        <v>120</v>
      </c>
      <c r="C615" s="11" t="s">
        <v>84</v>
      </c>
    </row>
    <row r="616" spans="1:3" ht="30" x14ac:dyDescent="0.25">
      <c r="B616" s="11" t="s">
        <v>121</v>
      </c>
      <c r="C616" s="11" t="s">
        <v>129</v>
      </c>
    </row>
    <row r="617" spans="1:3" ht="30" x14ac:dyDescent="0.25">
      <c r="B617" s="11" t="s">
        <v>122</v>
      </c>
      <c r="C617" s="11" t="s">
        <v>130</v>
      </c>
    </row>
    <row r="618" spans="1:3" ht="30" x14ac:dyDescent="0.25">
      <c r="B618" s="11" t="s">
        <v>123</v>
      </c>
      <c r="C618" s="11" t="s">
        <v>131</v>
      </c>
    </row>
    <row r="619" spans="1:3" ht="30" x14ac:dyDescent="0.25">
      <c r="B619" s="11" t="s">
        <v>124</v>
      </c>
    </row>
    <row r="620" spans="1:3" ht="45" x14ac:dyDescent="0.25">
      <c r="B620" s="11" t="s">
        <v>125</v>
      </c>
    </row>
    <row r="621" spans="1:3" ht="45" x14ac:dyDescent="0.25">
      <c r="B621" s="11" t="s">
        <v>126</v>
      </c>
    </row>
  </sheetData>
  <sheetProtection password="8423" sheet="1" objects="1" scenarios="1" selectLockedCells="1" selectUnlockedCells="1"/>
  <protectedRanges>
    <protectedRange sqref="D79:D272 R76:R82 S52:S65 D52:D77 S75 AA43:AA51 D43:E51 X43:Y51 A43:A86" name="Rango1"/>
    <protectedRange sqref="B43:B75" name="Rango1_1"/>
    <protectedRange sqref="G65:G75 W43:W51 G43:G51" name="Rango2_4"/>
    <protectedRange sqref="P44:P75" name="Rango2"/>
    <protectedRange sqref="P43" name="Rango2_1"/>
    <protectedRange sqref="S202 S217" name="Rango1_2"/>
    <protectedRange sqref="T145 T152 T160:T170 T156:T158" name="Rango1_2_2"/>
    <protectedRange sqref="S15:U15 U20:U23 X6:Z8 S13:S14 T12:U14 T16:U19 T24:U24 U32:U42 C11:E12 C40:E41 S10:U11 R6:U8 R31:U31 R10:R14 D9:E9 D32:E39 D42:E42 H6:O8 I42 S40:S42 H31:O31 H10:O10 C31:F31 C6:F8 C10:F10 A6:A42 D13:E30 X9:Y42 Z10 Z31 AA6:AA42" name="Rango1_4"/>
    <protectedRange sqref="B6:B42" name="Rango1_1_2"/>
    <protectedRange sqref="Q6" name="Rango2_2_1"/>
    <protectedRange sqref="V31 V7:V8 V10:V14 V35:V36 V40:V42" name="Rango2_3_2"/>
    <protectedRange sqref="G6:G26 W6:W26 G29:G42 W29:W42" name="Rango2_4_2"/>
    <protectedRange sqref="P6:P42" name="Rango2_7"/>
    <protectedRange sqref="Q16:Q17 Q21:Q24 Q19 Q42 Q31:Q32 Q7:Q8 Q10:Q14 Q26 Q28:Q29" name="Rango2_5_2"/>
  </protectedRanges>
  <mergeCells count="78">
    <mergeCell ref="Z8:Z23"/>
    <mergeCell ref="Z76:Z80"/>
    <mergeCell ref="Z87:Z95"/>
    <mergeCell ref="Z29:Z41"/>
    <mergeCell ref="Z24:Z26"/>
    <mergeCell ref="H262:H266"/>
    <mergeCell ref="H186:H190"/>
    <mergeCell ref="Z186:Z190"/>
    <mergeCell ref="H259:H261"/>
    <mergeCell ref="Z158:Z163"/>
    <mergeCell ref="Z251:Z256"/>
    <mergeCell ref="F158:F163"/>
    <mergeCell ref="H105:H117"/>
    <mergeCell ref="F105:F117"/>
    <mergeCell ref="Z105:Z117"/>
    <mergeCell ref="F132:F135"/>
    <mergeCell ref="Z132:Z135"/>
    <mergeCell ref="Z138:Z142"/>
    <mergeCell ref="H127:H131"/>
    <mergeCell ref="F259:F261"/>
    <mergeCell ref="Z259:Z261"/>
    <mergeCell ref="Z127:Z131"/>
    <mergeCell ref="H132:H135"/>
    <mergeCell ref="F149:F153"/>
    <mergeCell ref="F154:F155"/>
    <mergeCell ref="H154:H155"/>
    <mergeCell ref="F186:F190"/>
    <mergeCell ref="F200:F217"/>
    <mergeCell ref="H191:H194"/>
    <mergeCell ref="Z200:Z217"/>
    <mergeCell ref="Z149:Z153"/>
    <mergeCell ref="Z154:Z155"/>
    <mergeCell ref="F145:F148"/>
    <mergeCell ref="Z145:Z148"/>
    <mergeCell ref="H158:H163"/>
    <mergeCell ref="F262:F266"/>
    <mergeCell ref="Z191:Z194"/>
    <mergeCell ref="F191:F194"/>
    <mergeCell ref="F240:F249"/>
    <mergeCell ref="H228:H234"/>
    <mergeCell ref="F228:F234"/>
    <mergeCell ref="Z228:Z234"/>
    <mergeCell ref="H236:H239"/>
    <mergeCell ref="F236:F239"/>
    <mergeCell ref="Z236:Z239"/>
    <mergeCell ref="H240:H249"/>
    <mergeCell ref="Z262:Z266"/>
    <mergeCell ref="H251:H256"/>
    <mergeCell ref="F251:F256"/>
    <mergeCell ref="Z240:Z247"/>
    <mergeCell ref="H200:H217"/>
    <mergeCell ref="H87:H95"/>
    <mergeCell ref="H138:H142"/>
    <mergeCell ref="F76:F80"/>
    <mergeCell ref="F87:F95"/>
    <mergeCell ref="H149:H153"/>
    <mergeCell ref="H76:H80"/>
    <mergeCell ref="H145:H148"/>
    <mergeCell ref="F127:F131"/>
    <mergeCell ref="F138:F142"/>
    <mergeCell ref="F63:F64"/>
    <mergeCell ref="Z52:Z56"/>
    <mergeCell ref="Z57:Z60"/>
    <mergeCell ref="Z61:Z62"/>
    <mergeCell ref="Z63:Z64"/>
    <mergeCell ref="H52:H56"/>
    <mergeCell ref="H57:H60"/>
    <mergeCell ref="H61:H62"/>
    <mergeCell ref="H63:H64"/>
    <mergeCell ref="F52:F56"/>
    <mergeCell ref="F57:F60"/>
    <mergeCell ref="F61:F62"/>
    <mergeCell ref="F8:F23"/>
    <mergeCell ref="H8:H23"/>
    <mergeCell ref="F29:F41"/>
    <mergeCell ref="H29:H41"/>
    <mergeCell ref="H24:H26"/>
    <mergeCell ref="F24:F26"/>
  </mergeCells>
  <dataValidations count="12">
    <dataValidation operator="greaterThanOrEqual" allowBlank="1" showInputMessage="1" showErrorMessage="1" sqref="V7:V8 V10:V14 V31 V35:V36 V40:V42"/>
    <dataValidation type="whole" allowBlank="1" showInputMessage="1" showErrorMessage="1" promptTitle="COTIZAR" prompt="Soportar los valores con cotizaciones previas" sqref="F44:F51 H44:H51 F86:F87 H66:H75 F178 H118:H123 H178 H86:H87 F118:F123 F66:F75 Z86:Z87 Z44:Z51 Z66:Z75 Z118:Z123 Z178 Z98:Z105 H98:H105 F98:F105">
      <formula1>1</formula1>
      <formula2>1000000000000</formula2>
    </dataValidation>
    <dataValidation type="list" allowBlank="1" showInputMessage="1" showErrorMessage="1" sqref="S66:S73 S81:S86 R195:S199 S179:S184 S174 S188:S194 S152 S145 S158 S161:S169 S221 S118:S123 S126:S129 G29:G42 G6:G26 W29:W42 P6:P42 W6:W26 S93 T130 T138:T141 T136 T118:T127 S107 S98:S104 S88 R83 R123:R125 R69:R72 R44:S49 R85:R86 R184 R174:R177 R179:R182 R171:R172 R118:R121 T71:T74 T47 T81:T85 T49:T51 T66:T69 T171:T185 U47:U48 U228:U272 U81 U171:U173 U176:U177 U180 U185 T44:U44 U120">
      <formula1>#REF!</formula1>
    </dataValidation>
    <dataValidation allowBlank="1" showInputMessage="1" showErrorMessage="1" promptTitle="COTIZAR" prompt="Soportar los valores con cotizaciones previas" sqref="F85 H85 Z85"/>
    <dataValidation type="list" allowBlank="1" showInputMessage="1" showErrorMessage="1" sqref="S171:S172 S175">
      <formula1>$C$5098:$C$5101</formula1>
    </dataValidation>
    <dataValidation type="list" allowBlank="1" showInputMessage="1" showErrorMessage="1" sqref="S173 S185:S186 R178 S176:S178">
      <formula1>$C$5097:$C$5100</formula1>
    </dataValidation>
    <dataValidation type="list" allowBlank="1" showInputMessage="1" showErrorMessage="1" sqref="G27:G28 W27:W28 W43:W612 G43:G612">
      <formula1>$AJ$85:$AJ$102</formula1>
    </dataValidation>
    <dataValidation type="list" allowBlank="1" showInputMessage="1" showErrorMessage="1" sqref="R124:S125">
      <formula1>$C$4862:$C$4865</formula1>
    </dataValidation>
    <dataValidation type="list" allowBlank="1" showInputMessage="1" showErrorMessage="1" sqref="S222:S226 S228:S272">
      <formula1>$B$4863:$B$4866</formula1>
    </dataValidation>
    <dataValidation type="list" operator="greaterThanOrEqual" allowBlank="1" showInputMessage="1" showErrorMessage="1" sqref="B6:B42">
      <formula1>#REF!</formula1>
    </dataValidation>
    <dataValidation type="list" allowBlank="1" showInputMessage="1" showErrorMessage="1" sqref="P43:P612">
      <formula1>$AH$85:$AH$98</formula1>
    </dataValidation>
    <dataValidation type="list" operator="greaterThanOrEqual" allowBlank="1" showInputMessage="1" showErrorMessage="1" sqref="B43:B611">
      <formula1>$AI$85:$AI$120</formula1>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PAS PyP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Liliana Fuentes Rueda</dc:creator>
  <cp:lastModifiedBy>SISTEMAS</cp:lastModifiedBy>
  <cp:lastPrinted>2019-01-16T22:13:47Z</cp:lastPrinted>
  <dcterms:created xsi:type="dcterms:W3CDTF">2018-12-14T19:25:56Z</dcterms:created>
  <dcterms:modified xsi:type="dcterms:W3CDTF">2019-08-12T13:44:32Z</dcterms:modified>
</cp:coreProperties>
</file>